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Dashboard" sheetId="2" r:id="rId6"/>
    <sheet state="visible" name="Overview" sheetId="3" r:id="rId7"/>
    <sheet state="visible" name="Debts" sheetId="4" r:id="rId8"/>
    <sheet state="visible" name="Priority" sheetId="5" r:id="rId9"/>
    <sheet state="visible" name="Schedule" sheetId="6" r:id="rId10"/>
    <sheet state="visible" name="Quick Start" sheetId="7" r:id="rId11"/>
    <sheet state="visible" name="Example" sheetId="8" r:id="rId12"/>
  </sheets>
  <definedNames/>
  <calcPr/>
</workbook>
</file>

<file path=xl/sharedStrings.xml><?xml version="1.0" encoding="utf-8"?>
<sst xmlns="http://schemas.openxmlformats.org/spreadsheetml/2006/main" count="162" uniqueCount="137">
  <si>
    <t>Start small. See your plan come together.</t>
  </si>
  <si>
    <t>Sheetlark · sheetlark.shop · v1.2 · Google Sheets</t>
  </si>
  <si>
    <t>FIRST: File → Make a copy. Work in your own Drive. Yellow cells are yours to edit; white cells calculate automatically.</t>
  </si>
  <si>
    <t>Your debt inputs</t>
  </si>
  <si>
    <t>01 · TRY ONE CHANGE</t>
  </si>
  <si>
    <t>Sheetlark · sheetlark.shop</t>
  </si>
  <si>
    <t>Debt name</t>
  </si>
  <si>
    <t>Open the interactive example →</t>
  </si>
  <si>
    <t>Balance (USD)</t>
  </si>
  <si>
    <t>APR</t>
  </si>
  <si>
    <t>Minimum (USD)</t>
  </si>
  <si>
    <t>Priority rank</t>
  </si>
  <si>
    <t>Monthly interest</t>
  </si>
  <si>
    <t>Input status</t>
  </si>
  <si>
    <t>Included in model</t>
  </si>
  <si>
    <t>Use fictional numbers first. Change a yellow amount and watch the result. Your real plan stays untouched.</t>
  </si>
  <si>
    <t>02 · BUILD YOUR PLAN</t>
  </si>
  <si>
    <t>Enter your debts →</t>
  </si>
  <si>
    <t>Enter balance, APR and minimum for each active debt. Then choose the method, extra payment and first payment date on Overview.</t>
  </si>
  <si>
    <t>03 · SEE WHAT NEEDS ATTENTION</t>
  </si>
  <si>
    <t>Open your visual dashboard →</t>
  </si>
  <si>
    <t>Review the summary, charts and next action. Fix rows marked Needs before relying on the numbers.</t>
  </si>
  <si>
    <t>YOUR PLAN STATUS</t>
  </si>
  <si>
    <t>Choose method + extra payment →</t>
  </si>
  <si>
    <t>Detailed instructions →</t>
  </si>
  <si>
    <t>Blank means not entered; 0 means none. Dates: MM/DD/YYYY. Amounts: USD. Use dropdown choices. To start over, clear yellow inputs only—keep the formulas.</t>
  </si>
  <si>
    <t>Up to 10 debts. Estimates use fixed APR/12 and monthly payments, not lender statements. The model stops at 360 months.</t>
  </si>
  <si>
    <t>No bank connection, subscription or scripts to authorize. Your entries stay in your own Google Sheets copy. Archive a copy when the input capacity is full.</t>
  </si>
  <si>
    <t>Debt Payoff Planner</t>
  </si>
  <si>
    <t>Method</t>
  </si>
  <si>
    <t>Snowball</t>
  </si>
  <si>
    <t>Monthly extra (USD)</t>
  </si>
  <si>
    <t>First payment date</t>
  </si>
  <si>
    <t>Starting debt</t>
  </si>
  <si>
    <t>Repayment priority</t>
  </si>
  <si>
    <t>Rank</t>
  </si>
  <si>
    <t>Debt</t>
  </si>
  <si>
    <t>Monthly payment budget</t>
  </si>
  <si>
    <t>Modeled interest (USD)</t>
  </si>
  <si>
    <t>Your payoff plan, made visible</t>
  </si>
  <si>
    <t>Sheetlark · sheetlark.shop · USD · Manual planning · v1.2</t>
  </si>
  <si>
    <t>STARTING DEBT</t>
  </si>
  <si>
    <t>ESTIMATED LAST PAYMENT</t>
  </si>
  <si>
    <t>MODELED INTEREST</t>
  </si>
  <si>
    <t>Months to payoff</t>
  </si>
  <si>
    <t>Estimated last payment</t>
  </si>
  <si>
    <t>Debt after 360 months</t>
  </si>
  <si>
    <t>Balances you entered</t>
  </si>
  <si>
    <t>Model estimate; rates held constant</t>
  </si>
  <si>
    <t>Across the repayment schedule</t>
  </si>
  <si>
    <t>Incomplete / invalid debts</t>
  </si>
  <si>
    <t>Complete every field before relying on the estimate. Rank is based on starting balances or APR, with input order breaking ties.</t>
  </si>
  <si>
    <t>Edit debts →</t>
  </si>
  <si>
    <t>Setup help →</t>
  </si>
  <si>
    <t>YOUR NEXT MILESTONES</t>
  </si>
  <si>
    <t>Monthly repayment schedule (USD)</t>
  </si>
  <si>
    <t>Month</t>
  </si>
  <si>
    <t>Opening debt</t>
  </si>
  <si>
    <t>Interest</t>
  </si>
  <si>
    <t>Payment</t>
  </si>
  <si>
    <t>Ending debt</t>
  </si>
  <si>
    <t>Unused budget</t>
  </si>
  <si>
    <t>D1 opening</t>
  </si>
  <si>
    <t>D1 interest</t>
  </si>
  <si>
    <t>D1 minimum</t>
  </si>
  <si>
    <t>D1 extra</t>
  </si>
  <si>
    <t>D1 ending</t>
  </si>
  <si>
    <t>D2 opening</t>
  </si>
  <si>
    <t>D2 interest</t>
  </si>
  <si>
    <t>D2 minimum</t>
  </si>
  <si>
    <t>D2 extra</t>
  </si>
  <si>
    <t>D2 ending</t>
  </si>
  <si>
    <t>D3 opening</t>
  </si>
  <si>
    <t>D3 interest</t>
  </si>
  <si>
    <t>D3 minimum</t>
  </si>
  <si>
    <t>D3 extra</t>
  </si>
  <si>
    <t>D3 ending</t>
  </si>
  <si>
    <t>D4 opening</t>
  </si>
  <si>
    <t>D4 interest</t>
  </si>
  <si>
    <t>D4 minimum</t>
  </si>
  <si>
    <t>D4 extra</t>
  </si>
  <si>
    <t>D4 ending</t>
  </si>
  <si>
    <t>D5 opening</t>
  </si>
  <si>
    <t>D5 interest</t>
  </si>
  <si>
    <t>D5 minimum</t>
  </si>
  <si>
    <t>D5 extra</t>
  </si>
  <si>
    <t>D5 ending</t>
  </si>
  <si>
    <t>D6 opening</t>
  </si>
  <si>
    <t>D6 interest</t>
  </si>
  <si>
    <t>D6 minimum</t>
  </si>
  <si>
    <t>D6 extra</t>
  </si>
  <si>
    <t>D6 ending</t>
  </si>
  <si>
    <t>D7 opening</t>
  </si>
  <si>
    <t>D7 interest</t>
  </si>
  <si>
    <t>D7 minimum</t>
  </si>
  <si>
    <t>D7 extra</t>
  </si>
  <si>
    <t>D7 ending</t>
  </si>
  <si>
    <t>D8 opening</t>
  </si>
  <si>
    <t>D8 interest</t>
  </si>
  <si>
    <t>D8 minimum</t>
  </si>
  <si>
    <t>D8 extra</t>
  </si>
  <si>
    <t>D8 ending</t>
  </si>
  <si>
    <t>D9 opening</t>
  </si>
  <si>
    <t>D9 interest</t>
  </si>
  <si>
    <t>D9 minimum</t>
  </si>
  <si>
    <t>D9 extra</t>
  </si>
  <si>
    <t>D9 ending</t>
  </si>
  <si>
    <t>D10 opening</t>
  </si>
  <si>
    <t>D10 interest</t>
  </si>
  <si>
    <t>D10 minimum</t>
  </si>
  <si>
    <t>D10 extra</t>
  </si>
  <si>
    <t>D10 ending</t>
  </si>
  <si>
    <t>Changing extra payments changes the model. Compare methods on Overview; use Schedule for the full timeline.</t>
  </si>
  <si>
    <t>Charts use zero placeholders until valid inputs are available; follow the status above. These figures are a plan—not live bank balances or guaranteed outcomes.</t>
  </si>
  <si>
    <t>Remaining debt</t>
  </si>
  <si>
    <t>Plan your debt payments</t>
  </si>
  <si>
    <t>1. In Google Sheets, choose File &gt; Make a copy. Keep your financial information in your own copy.</t>
  </si>
  <si>
    <t>2. Edit yellow inputs only. Zero means none. Blank means not entered. USD amounts and MM/DD/YYYY dates are used throughout.</t>
  </si>
  <si>
    <t>3. Enter up to 10 debts. APR is a percentage. Minimum payments remain fixed until a debt is paid off.</t>
  </si>
  <si>
    <t>4. Choose Snowball (smallest starting balance first) or Avalanche (highest APR first). Extra budget rolls to the next debt.</t>
  </si>
  <si>
    <t>5. This is a 360-month estimate using APR / 12, monthly interest rounded to cents and payments at month end. No new borrowing, fees or rate changes.</t>
  </si>
  <si>
    <t>Enter APR as 24.9% (not 24.9). A zero balance is treated as paid off. Complete all fields for active debts. Needs rows suppress payoff estimates.</t>
  </si>
  <si>
    <t>The payment budget keeps original minimums plus extra, even as debts are paid off. Rank is fixed by starting balance or APR, with input order breaking ties.</t>
  </si>
  <si>
    <t>Fictional practice data is on Example only. Version 1.2. Start Here is your first stop; Dashboard shows your real plan. Personal use only.</t>
  </si>
  <si>
    <t>Try it first · fictional practice data</t>
  </si>
  <si>
    <t>CHANGE ONE YELLOW NUMBER</t>
  </si>
  <si>
    <t>Card A</t>
  </si>
  <si>
    <t>Change Card B APR from 29.9% to 10%. The avalanche priority changes below. Your real repayment plan stays untouched.</t>
  </si>
  <si>
    <t>Car loan</t>
  </si>
  <si>
    <t>Card B</t>
  </si>
  <si>
    <t>SNOWBALL · smallest balance</t>
  </si>
  <si>
    <t>This practice shows priorities and first-month interest only. For a full payoff forecast, fill Debts and Overview, then open Dashboard.</t>
  </si>
  <si>
    <t>Balance</t>
  </si>
  <si>
    <t>Minimum</t>
  </si>
  <si>
    <t>TOTAL STARTING DEBT · EXAMPLE</t>
  </si>
  <si>
    <t>AVALANCHE · highest APR</t>
  </si>
  <si>
    <t>Practice finished? Open Start Here to build your own plan →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</si>
</sst>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$#,##0.00;($#,##0.00);&quot;—&quot;"/>
    <numFmt numFmtId="165" formatCode="0.0%"/>
    <numFmt numFmtId="166" formatCode="mm/dd/yyyy"/>
    <numFmt numFmtId="167" formatCode="$#,##0;($#,##0);&quot;$0&quot;"/>
    <numFmt numFmtId="168" formatCode="mmm yyyy"/>
    <numFmt numFmtId="169" formatCode="$#,##0"/>
  </numFmts>
  <fonts count="24">
    <font>
      <sz val="11.0"/>
      <color rgb="FF000000"/>
      <name val="Carlito"/>
      <scheme val="minor"/>
    </font>
    <font>
      <sz val="11.0"/>
      <color rgb="FF193A35"/>
      <name val="Arial"/>
    </font>
    <font>
      <b/>
      <sz val="21.0"/>
      <color rgb="FF193A35"/>
      <name val="Arial"/>
    </font>
    <font>
      <sz val="10.0"/>
      <color rgb="FF263C37"/>
      <name val="Arial"/>
    </font>
    <font>
      <sz val="10.0"/>
      <color rgb="FF337C66"/>
      <name val="Arial"/>
    </font>
    <font>
      <b/>
      <sz val="16.0"/>
      <color rgb="FF193B36"/>
      <name val="Arial"/>
    </font>
    <font>
      <b/>
      <sz val="10.0"/>
      <color rgb="FF337C66"/>
      <name val="Arial"/>
    </font>
    <font>
      <sz val="10.0"/>
      <color rgb="FF327D65"/>
      <name val="Arial"/>
    </font>
    <font>
      <b/>
      <sz val="10.0"/>
      <color rgb="FFFFFFFF"/>
      <name val="Arial"/>
    </font>
    <font>
      <sz val="10.0"/>
      <color rgb="FF2251A4"/>
      <name val="Arial"/>
    </font>
    <font>
      <b/>
      <u/>
      <sz val="13.0"/>
      <color rgb="FF337C66"/>
      <name val="Arial"/>
    </font>
    <font>
      <b/>
      <u/>
      <sz val="11.0"/>
      <color rgb="FF337C66"/>
      <name val="Arial"/>
    </font>
    <font>
      <sz val="10.0"/>
      <color rgb="FF6D7C77"/>
      <name val="Arial"/>
    </font>
    <font>
      <sz val="10.0"/>
      <color theme="1"/>
      <name val="Arial"/>
    </font>
    <font>
      <b/>
      <sz val="24.0"/>
      <color rgb="FF193A35"/>
      <name val="Arial"/>
    </font>
    <font>
      <sz val="9.0"/>
      <color rgb="FF6D7C77"/>
      <name val="Arial"/>
    </font>
    <font>
      <b/>
      <u/>
      <sz val="10.0"/>
      <color rgb="FF337C66"/>
      <name val="Arial"/>
    </font>
    <font>
      <sz val="10.0"/>
      <color rgb="FF183A36"/>
      <name val="Arial"/>
    </font>
    <font>
      <b/>
      <sz val="12.0"/>
      <color rgb="FF193A35"/>
      <name val="Arial"/>
    </font>
    <font>
      <color theme="1"/>
      <name val="Carlito"/>
      <scheme val="minor"/>
    </font>
    <font>
      <sz val="11.0"/>
      <color theme="1"/>
      <name val="Arial"/>
    </font>
    <font>
      <b/>
      <sz val="12.0"/>
      <color rgb="FF337C66"/>
      <name val="Arial"/>
    </font>
    <font>
      <sz val="11.0"/>
      <color rgb="FF2151A3"/>
      <name val="Arial"/>
    </font>
    <font>
      <b/>
      <u/>
      <sz val="12.0"/>
      <color rgb="FF337C66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8F4ED"/>
        <bgColor rgb="FFE8F4ED"/>
      </patternFill>
    </fill>
    <fill>
      <patternFill patternType="solid">
        <fgColor rgb="FF193B36"/>
        <bgColor rgb="FF193B36"/>
      </patternFill>
    </fill>
    <fill>
      <patternFill patternType="solid">
        <fgColor rgb="FF183A36"/>
        <bgColor rgb="FF183A36"/>
      </patternFill>
    </fill>
    <fill>
      <patternFill patternType="solid">
        <fgColor rgb="FFFFF3CF"/>
        <bgColor rgb="FFFFF3CF"/>
      </patternFill>
    </fill>
    <fill>
      <patternFill patternType="solid">
        <fgColor rgb="FFFFF2CE"/>
        <bgColor rgb="FFFFF2CE"/>
      </patternFill>
    </fill>
    <fill>
      <patternFill patternType="solid">
        <fgColor rgb="FF193A35"/>
        <bgColor rgb="FF193A35"/>
      </patternFill>
    </fill>
  </fills>
  <borders count="1">
    <border/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3" numFmtId="0" xfId="0" applyAlignment="1" applyFont="1">
      <alignment vertical="center"/>
    </xf>
    <xf borderId="0" fillId="3" fontId="1" numFmtId="0" xfId="0" applyAlignment="1" applyFill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vertical="center"/>
    </xf>
    <xf borderId="0" fillId="4" fontId="8" numFmtId="0" xfId="0" applyAlignment="1" applyFill="1" applyFont="1">
      <alignment horizontal="center" shrinkToFit="0" vertical="center" wrapText="1"/>
    </xf>
    <xf borderId="0" fillId="5" fontId="8" numFmtId="0" xfId="0" applyAlignment="1" applyFill="1" applyFont="1">
      <alignment readingOrder="0" shrinkToFit="0" wrapText="1"/>
    </xf>
    <xf borderId="0" fillId="6" fontId="9" numFmtId="0" xfId="0" applyAlignment="1" applyFill="1" applyFont="1">
      <alignment readingOrder="0" vertical="center"/>
    </xf>
    <xf borderId="0" fillId="3" fontId="10" numFmtId="0" xfId="0" applyAlignment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6" fontId="9" numFmtId="164" xfId="0" applyAlignment="1" applyFill="1" applyFont="1" applyNumberFormat="1">
      <alignment readingOrder="0" vertical="center"/>
    </xf>
    <xf borderId="0" fillId="6" fontId="9" numFmtId="165" xfId="0" applyAlignment="1" applyFill="1" applyFont="1" applyNumberFormat="1">
      <alignment readingOrder="0" vertical="center"/>
    </xf>
    <xf borderId="0" fillId="7" fontId="1" numFmtId="0" xfId="0" applyAlignment="1" applyFill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0" fillId="6" fontId="9" numFmtId="166" xfId="0" applyAlignment="1" applyFill="1" applyFont="1" applyNumberFormat="1">
      <alignment readingOrder="0" vertical="center"/>
    </xf>
    <xf borderId="0" fillId="0" fontId="3" numFmtId="164" xfId="0" applyAlignment="1" applyFont="1" applyNumberFormat="1">
      <alignment vertical="center"/>
    </xf>
    <xf borderId="0" fillId="0" fontId="3" numFmtId="0" xfId="0" applyAlignment="1" applyFont="1">
      <alignment readingOrder="0" vertical="center"/>
    </xf>
    <xf borderId="0" fillId="0" fontId="13" numFmtId="0" xfId="0" applyFont="1"/>
    <xf borderId="0" fillId="3" fontId="6" numFmtId="0" xfId="0" applyAlignment="1" applyFill="1" applyFont="1">
      <alignment shrinkToFit="0" vertical="center" wrapText="1"/>
    </xf>
    <xf borderId="0" fillId="3" fontId="14" numFmtId="167" xfId="0" applyAlignment="1" applyFill="1" applyFont="1" applyNumberFormat="1">
      <alignment shrinkToFit="0" vertical="center" wrapText="1"/>
    </xf>
    <xf borderId="0" fillId="0" fontId="3" numFmtId="165" xfId="0" applyAlignment="1" applyFont="1" applyNumberFormat="1">
      <alignment vertical="center"/>
    </xf>
    <xf borderId="0" fillId="3" fontId="14" numFmtId="168" xfId="0" applyAlignment="1" applyFill="1" applyFont="1" applyNumberFormat="1">
      <alignment shrinkToFit="0" vertical="center" wrapText="1"/>
    </xf>
    <xf borderId="0" fillId="0" fontId="3" numFmtId="166" xfId="0" applyAlignment="1" applyFont="1" applyNumberFormat="1">
      <alignment vertical="center"/>
    </xf>
    <xf borderId="0" fillId="0" fontId="15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6" fontId="9" numFmtId="0" xfId="0" applyAlignment="1" applyFill="1" applyFont="1">
      <alignment vertical="center"/>
    </xf>
    <xf borderId="0" fillId="6" fontId="9" numFmtId="164" xfId="0" applyAlignment="1" applyFill="1" applyFont="1" applyNumberFormat="1">
      <alignment vertical="center"/>
    </xf>
    <xf borderId="0" fillId="6" fontId="9" numFmtId="165" xfId="0" applyAlignment="1" applyFill="1" applyFont="1" applyNumberFormat="1">
      <alignment vertical="center"/>
    </xf>
    <xf borderId="0" fillId="0" fontId="16" numFmtId="0" xfId="0" applyAlignment="1" applyFont="1">
      <alignment shrinkToFit="0" vertical="center" wrapText="1"/>
    </xf>
    <xf borderId="0" fillId="0" fontId="17" numFmtId="0" xfId="0" applyAlignment="1" applyFont="1">
      <alignment shrinkToFit="0" vertical="center" wrapText="1"/>
    </xf>
    <xf borderId="0" fillId="0" fontId="18" numFmtId="0" xfId="0" applyAlignment="1" applyFont="1">
      <alignment shrinkToFit="0" vertical="center" wrapText="1"/>
    </xf>
    <xf borderId="0" fillId="0" fontId="19" numFmtId="0" xfId="0" applyAlignment="1" applyFont="1">
      <alignment readingOrder="0"/>
    </xf>
    <xf borderId="0" fillId="0" fontId="19" numFmtId="0" xfId="0" applyFont="1"/>
    <xf borderId="0" fillId="0" fontId="3" numFmtId="0" xfId="0" applyAlignment="1" applyFont="1">
      <alignment readingOrder="0" shrinkToFit="0" vertical="center" wrapText="1"/>
    </xf>
    <xf borderId="0" fillId="0" fontId="13" numFmtId="0" xfId="0" applyAlignment="1" applyFont="1">
      <alignment readingOrder="0" shrinkToFit="0" vertical="center" wrapText="1"/>
    </xf>
    <xf borderId="0" fillId="0" fontId="13" numFmtId="0" xfId="0" applyAlignment="1" applyFont="1">
      <alignment shrinkToFit="0" vertical="center" wrapText="1"/>
    </xf>
    <xf borderId="0" fillId="2" fontId="20" numFmtId="0" xfId="0" applyAlignment="1" applyFill="1" applyFont="1">
      <alignment vertical="center"/>
    </xf>
    <xf borderId="0" fillId="0" fontId="5" numFmtId="0" xfId="0" applyAlignment="1" applyFont="1">
      <alignment readingOrder="0" vertical="center"/>
    </xf>
    <xf borderId="0" fillId="3" fontId="21" numFmtId="0" xfId="0" applyAlignment="1" applyFill="1" applyFont="1">
      <alignment shrinkToFit="0" vertical="center" wrapText="1"/>
    </xf>
    <xf borderId="0" fillId="7" fontId="22" numFmtId="164" xfId="0" applyFill="1" applyFont="1" applyNumberFormat="1"/>
    <xf borderId="0" fillId="7" fontId="22" numFmtId="165" xfId="0" applyFill="1" applyFont="1" applyNumberFormat="1"/>
    <xf borderId="0" fillId="7" fontId="22" numFmtId="165" xfId="0" applyAlignment="1" applyFill="1" applyFont="1" applyNumberFormat="1">
      <alignment readingOrder="0"/>
    </xf>
    <xf borderId="0" fillId="2" fontId="20" numFmtId="0" xfId="0" applyAlignment="1" applyFill="1" applyFont="1">
      <alignment readingOrder="0" vertical="center"/>
    </xf>
    <xf borderId="0" fillId="8" fontId="8" numFmtId="0" xfId="0" applyAlignment="1" applyFill="1" applyFont="1">
      <alignment shrinkToFit="0" wrapText="1"/>
    </xf>
    <xf borderId="0" fillId="0" fontId="19" numFmtId="169" xfId="0" applyFont="1" applyNumberFormat="1"/>
    <xf borderId="0" fillId="0" fontId="19" numFmtId="165" xfId="0" applyFont="1" applyNumberFormat="1"/>
    <xf borderId="0" fillId="3" fontId="14" numFmtId="169" xfId="0" applyAlignment="1" applyFill="1" applyFont="1" applyNumberFormat="1">
      <alignment shrinkToFit="0" vertical="center" wrapText="1"/>
    </xf>
    <xf borderId="0" fillId="3" fontId="23" numFmtId="0" xfId="0" applyAlignment="1" applyFill="1" applyFont="1">
      <alignment shrinkToFit="0" vertical="center" wrapText="1"/>
    </xf>
    <xf borderId="0" fillId="0" fontId="19" numFmtId="164" xfId="0" applyFont="1" applyNumberFormat="1"/>
  </cellXfs>
  <cellStyles count="1">
    <cellStyle xfId="0" name="Normal" builtinId="0"/>
  </cellStyles>
  <dxfs count="2">
    <dxf>
      <font>
        <color rgb="FFA32D33"/>
      </font>
      <fill>
        <patternFill patternType="solid">
          <fgColor rgb="FFFCE8E5"/>
          <bgColor rgb="FFFCE8E5"/>
        </patternFill>
      </fill>
      <border/>
    </dxf>
    <dxf>
      <font>
        <color rgb="FFA52D33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Remaining debt · first 36 months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Dashboard!$O$50</c:f>
            </c:strRef>
          </c:tx>
          <c:spPr>
            <a:ln cmpd="sng">
              <a:solidFill>
                <a:srgbClr val="337C66"/>
              </a:solidFill>
            </a:ln>
          </c:spPr>
          <c:marker>
            <c:symbol val="none"/>
          </c:marker>
          <c:cat>
            <c:strRef>
              <c:f>Dashboard!$N$51:$N$87</c:f>
            </c:strRef>
          </c:cat>
          <c:val>
            <c:numRef>
              <c:f>Dashboard!$O$51:$O$87</c:f>
              <c:numCache/>
            </c:numRef>
          </c:val>
          <c:smooth val="0"/>
        </c:ser>
        <c:axId val="333760835"/>
        <c:axId val="1103116066"/>
      </c:lineChart>
      <c:catAx>
        <c:axId val="3337608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103116066"/>
      </c:catAx>
      <c:valAx>
        <c:axId val="110311606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333760835"/>
      </c:valAx>
    </c:plotArea>
    <c:plotVisOnly val="0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Payment and interest · first 12 months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Dashboard!$S$50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Dashboard!$R$51:$R$62</c:f>
            </c:strRef>
          </c:cat>
          <c:val>
            <c:numRef>
              <c:f>Dashboard!$S$51:$S$62</c:f>
              <c:numCache/>
            </c:numRef>
          </c:val>
        </c:ser>
        <c:ser>
          <c:idx val="1"/>
          <c:order val="1"/>
          <c:tx>
            <c:strRef>
              <c:f>Dashboard!$T$50</c:f>
            </c:strRef>
          </c:tx>
          <c:spPr>
            <a:solidFill>
              <a:srgbClr val="6084AA"/>
            </a:solidFill>
            <a:ln cmpd="sng">
              <a:noFill/>
            </a:ln>
          </c:spPr>
          <c:invertIfNegative val="0"/>
          <c:cat>
            <c:strRef>
              <c:f>Dashboard!$R$51:$R$62</c:f>
            </c:strRef>
          </c:cat>
          <c:val>
            <c:numRef>
              <c:f>Dashboard!$T$51:$T$62</c:f>
              <c:numCache/>
            </c:numRef>
          </c:val>
        </c:ser>
        <c:axId val="1595884485"/>
        <c:axId val="307673385"/>
      </c:barChart>
      <c:catAx>
        <c:axId val="15958844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307673385"/>
      </c:catAx>
      <c:valAx>
        <c:axId val="3076733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595884485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200">
                <a:solidFill>
                  <a:srgbClr val="757575"/>
                </a:solidFill>
                <a:latin typeface="Arial"/>
              </a:defRPr>
            </a:pPr>
            <a:r>
              <a:rPr b="0" sz="1200">
                <a:solidFill>
                  <a:srgbClr val="757575"/>
                </a:solidFill>
                <a:latin typeface="Arial"/>
              </a:rPr>
              <a:t>Remaining debt: first 120 months (USD)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Schedule!$E$7</c:f>
            </c:strRef>
          </c:tx>
          <c:spPr>
            <a:ln cmpd="sng">
              <a:solidFill>
                <a:srgbClr val="63937F"/>
              </a:solidFill>
            </a:ln>
          </c:spPr>
          <c:marker>
            <c:symbol val="none"/>
          </c:marker>
          <c:cat>
            <c:strRef>
              <c:f>Schedule!$A$8:$A$127</c:f>
            </c:strRef>
          </c:cat>
          <c:val>
            <c:numRef>
              <c:f>Schedule!$E$8:$E$127</c:f>
              <c:numCache/>
            </c:numRef>
          </c:val>
          <c:smooth val="0"/>
        </c:ser>
        <c:axId val="982202273"/>
        <c:axId val="1873084189"/>
      </c:lineChart>
      <c:catAx>
        <c:axId val="9822022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Month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873084189"/>
      </c:catAx>
      <c:valAx>
        <c:axId val="187308418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982202273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balance by debt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strRef>
              <c:f>Example!$B$7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Example!$A$8:$A$10</c:f>
            </c:strRef>
          </c:cat>
          <c:val>
            <c:numRef>
              <c:f>Example!$B$8:$B$10</c:f>
              <c:numCache/>
            </c:numRef>
          </c:val>
        </c:ser>
        <c:axId val="421172460"/>
        <c:axId val="2120271438"/>
      </c:barChart>
      <c:catAx>
        <c:axId val="42117246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120271438"/>
      </c:catAx>
      <c:valAx>
        <c:axId val="212027143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421172460"/>
        <c:crosses val="max"/>
      </c:valAx>
    </c:plotArea>
    <c:plotVisOnly val="0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minimum and monthly interest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Example!$O$50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Example!$N$51:$N$53</c:f>
            </c:strRef>
          </c:cat>
          <c:val>
            <c:numRef>
              <c:f>Example!$O$51:$O$53</c:f>
              <c:numCache/>
            </c:numRef>
          </c:val>
        </c:ser>
        <c:ser>
          <c:idx val="1"/>
          <c:order val="1"/>
          <c:tx>
            <c:strRef>
              <c:f>Example!$P$50</c:f>
            </c:strRef>
          </c:tx>
          <c:spPr>
            <a:solidFill>
              <a:srgbClr val="6084AA"/>
            </a:solidFill>
            <a:ln cmpd="sng">
              <a:noFill/>
            </a:ln>
          </c:spPr>
          <c:invertIfNegative val="0"/>
          <c:cat>
            <c:strRef>
              <c:f>Example!$N$51:$N$53</c:f>
            </c:strRef>
          </c:cat>
          <c:val>
            <c:numRef>
              <c:f>Example!$P$51:$P$53</c:f>
              <c:numCache/>
            </c:numRef>
          </c:val>
        </c:ser>
        <c:axId val="1617863713"/>
        <c:axId val="879472377"/>
      </c:barChart>
      <c:catAx>
        <c:axId val="16178637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879472377"/>
      </c:catAx>
      <c:valAx>
        <c:axId val="8794723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617863713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13</xdr:row>
      <xdr:rowOff>0</xdr:rowOff>
    </xdr:from>
    <xdr:ext cx="4667250" cy="3048000"/>
    <xdr:graphicFrame>
      <xdr:nvGraphicFramePr>
        <xdr:cNvPr id="1" name="Chart 1" title="Remaining debt · first 36 month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13</xdr:row>
      <xdr:rowOff>0</xdr:rowOff>
    </xdr:from>
    <xdr:ext cx="4191000" cy="3048000"/>
    <xdr:graphicFrame>
      <xdr:nvGraphicFramePr>
        <xdr:cNvPr id="3" name="Chart 3" title="Payment and interest · first 12 month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4</xdr:row>
      <xdr:rowOff>0</xdr:rowOff>
    </xdr:from>
    <xdr:ext cx="5715000" cy="3714750"/>
    <xdr:graphicFrame>
      <xdr:nvGraphicFramePr>
        <xdr:cNvPr id="2" name="Chart 2" title="Remaining debt: first 120 months (USD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25</xdr:row>
      <xdr:rowOff>0</xdr:rowOff>
    </xdr:from>
    <xdr:ext cx="4476750" cy="2762250"/>
    <xdr:graphicFrame>
      <xdr:nvGraphicFramePr>
        <xdr:cNvPr id="4" name="Chart 4" title="Example · balance by deb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25</xdr:row>
      <xdr:rowOff>0</xdr:rowOff>
    </xdr:from>
    <xdr:ext cx="4476750" cy="2762250"/>
    <xdr:graphicFrame>
      <xdr:nvGraphicFramePr>
        <xdr:cNvPr id="5" name="Chart 5" title="Example · minimum and monthly interes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7C66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</cols>
  <sheetData>
    <row r="1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2" t="s">
        <v>0</v>
      </c>
      <c r="L2" s="1"/>
    </row>
    <row r="3" ht="20.25" customHeight="1">
      <c r="A3" s="3" t="s">
        <v>1</v>
      </c>
      <c r="L3" s="1"/>
    </row>
    <row r="4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0.25" customHeight="1">
      <c r="A5" s="5" t="s">
        <v>2</v>
      </c>
      <c r="L5" s="1"/>
    </row>
    <row r="6" ht="20.25" customHeight="1">
      <c r="L6" s="1"/>
    </row>
    <row r="7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20.25" customHeight="1">
      <c r="A9" s="7" t="s">
        <v>4</v>
      </c>
      <c r="L9" s="1"/>
    </row>
    <row r="10" ht="20.25" customHeight="1">
      <c r="A10" s="12" t="s">
        <v>7</v>
      </c>
      <c r="L10" s="1"/>
    </row>
    <row r="11" ht="20.25" customHeight="1">
      <c r="A11" s="13" t="s">
        <v>15</v>
      </c>
      <c r="L11" s="1"/>
    </row>
    <row r="12" ht="20.25" customHeight="1">
      <c r="L12" s="1"/>
    </row>
    <row r="13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20.25" customHeight="1">
      <c r="A14" s="7" t="s">
        <v>16</v>
      </c>
      <c r="L14" s="1"/>
    </row>
    <row r="15" ht="20.25" customHeight="1">
      <c r="A15" s="12" t="s">
        <v>17</v>
      </c>
      <c r="L15" s="1"/>
    </row>
    <row r="16" ht="20.25" customHeight="1">
      <c r="A16" s="13" t="s">
        <v>18</v>
      </c>
      <c r="L16" s="1"/>
    </row>
    <row r="17" ht="20.25" customHeight="1">
      <c r="L17" s="1"/>
    </row>
    <row r="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20.25" customHeight="1">
      <c r="A19" s="7" t="s">
        <v>19</v>
      </c>
      <c r="L19" s="1"/>
    </row>
    <row r="20" ht="20.25" customHeight="1">
      <c r="A20" s="12" t="s">
        <v>20</v>
      </c>
      <c r="L20" s="1"/>
    </row>
    <row r="21" ht="20.25" customHeight="1">
      <c r="A21" s="13" t="s">
        <v>21</v>
      </c>
      <c r="L21" s="1"/>
    </row>
    <row r="22" ht="20.25" customHeight="1">
      <c r="L22" s="1"/>
    </row>
    <row r="23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0.25" customHeight="1">
      <c r="A25" s="7" t="s">
        <v>22</v>
      </c>
      <c r="L25" s="1"/>
    </row>
    <row r="26" ht="20.25" customHeight="1">
      <c r="A26" s="16" t="str">
        <f>IF(Overview!B16&gt;0,"Next: complete missing inputs or fix flagged rows.",IF(AND(ISNUMBER(Overview!B11),Overview!B16=0),"Your inputs are ready. Open Dashboard to review your plan.","Your real plan is blank. Follow step 02 when you are ready."))</f>
        <v>Your real plan is blank. Follow step 02 when you are ready.</v>
      </c>
      <c r="L26" s="1"/>
    </row>
    <row r="27" ht="20.25" customHeight="1">
      <c r="L27" s="1"/>
    </row>
    <row r="28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20.25" customHeight="1">
      <c r="A29" s="17" t="s">
        <v>23</v>
      </c>
      <c r="F29" s="1"/>
      <c r="G29" s="17" t="s">
        <v>24</v>
      </c>
      <c r="L29" s="1"/>
    </row>
    <row r="30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20.25" customHeight="1">
      <c r="A32" s="13" t="s">
        <v>25</v>
      </c>
      <c r="L32" s="1"/>
    </row>
    <row r="33" ht="20.25" customHeight="1">
      <c r="L33" s="1"/>
    </row>
    <row r="34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20.25" customHeight="1">
      <c r="A35" s="13" t="s">
        <v>26</v>
      </c>
      <c r="L35" s="1"/>
    </row>
    <row r="36" ht="20.25" customHeight="1">
      <c r="L36" s="1"/>
    </row>
    <row r="37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0.25" customHeight="1">
      <c r="A39" s="18" t="s">
        <v>27</v>
      </c>
      <c r="L39" s="1"/>
    </row>
    <row r="40" ht="20.25" customHeight="1">
      <c r="L40" s="1"/>
    </row>
    <row r="41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9">
    <mergeCell ref="A2:K2"/>
    <mergeCell ref="A3:K3"/>
    <mergeCell ref="A5:K6"/>
    <mergeCell ref="A9:K9"/>
    <mergeCell ref="A10:K10"/>
    <mergeCell ref="A11:K12"/>
    <mergeCell ref="A14:K14"/>
    <mergeCell ref="A29:E29"/>
    <mergeCell ref="G29:K29"/>
    <mergeCell ref="A32:K33"/>
    <mergeCell ref="A35:K36"/>
    <mergeCell ref="A39:K40"/>
    <mergeCell ref="A15:K15"/>
    <mergeCell ref="A16:K17"/>
    <mergeCell ref="A19:K19"/>
    <mergeCell ref="A20:K20"/>
    <mergeCell ref="A21:K22"/>
    <mergeCell ref="A25:K25"/>
    <mergeCell ref="A26:K27"/>
  </mergeCells>
  <hyperlinks>
    <hyperlink display="Open the interactive example →" location="Example!A1" ref="A10"/>
    <hyperlink display="Enter your debts →" location="Debts!A1" ref="A15"/>
    <hyperlink display="Open your visual dashboard →" location="Dashboard!A1" ref="A20"/>
    <hyperlink display="Choose method + extra payment →" location="Overview!A1" ref="A29"/>
    <hyperlink display="Detailed instructions →" location="'Quick Start'!A1" ref="G29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A35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  <col hidden="1" min="14" max="26" width="12.63"/>
  </cols>
  <sheetData>
    <row r="1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2" t="s">
        <v>39</v>
      </c>
      <c r="L2" s="1"/>
    </row>
    <row r="3" ht="20.25" customHeight="1">
      <c r="A3" s="3" t="s">
        <v>40</v>
      </c>
      <c r="L3" s="1"/>
    </row>
    <row r="4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0.25" customHeight="1">
      <c r="A5" s="23" t="s">
        <v>41</v>
      </c>
      <c r="D5" s="1"/>
      <c r="E5" s="23" t="s">
        <v>42</v>
      </c>
      <c r="H5" s="1"/>
      <c r="I5" s="23" t="s">
        <v>43</v>
      </c>
      <c r="L5" s="1"/>
    </row>
    <row r="6" ht="20.25" customHeight="1">
      <c r="A6" s="24" t="str">
        <f>IF(AND(Overview!B10&gt;0,Overview!B16=0),Overview!B10,"—")</f>
        <v>—</v>
      </c>
      <c r="D6" s="1"/>
      <c r="E6" s="26" t="str">
        <f>IF(ISNUMBER(Overview!B14),Overview!B14,"—")</f>
        <v>—</v>
      </c>
      <c r="H6" s="1"/>
      <c r="I6" s="24" t="str">
        <f>IF(ISNUMBER(Overview!B12),Overview!B12,"—")</f>
        <v>—</v>
      </c>
      <c r="L6" s="1"/>
    </row>
    <row r="7" ht="20.25" customHeight="1">
      <c r="D7" s="1"/>
      <c r="H7" s="1"/>
      <c r="L7" s="1"/>
    </row>
    <row r="8" ht="20.25" customHeight="1">
      <c r="A8" s="28" t="s">
        <v>47</v>
      </c>
      <c r="D8" s="1"/>
      <c r="E8" s="28" t="s">
        <v>48</v>
      </c>
      <c r="H8" s="1"/>
      <c r="I8" s="28" t="s">
        <v>49</v>
      </c>
      <c r="L8" s="1"/>
    </row>
    <row r="9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20.25" customHeight="1">
      <c r="A10" s="16" t="str">
        <f>IF(Overview!B16&gt;0,"ACTION NEEDED · Complete settings or fix flagged inputs. Charts are empty until the plan is valid.",IF(NOT(AND(ISNUMBER(Overview!B11),Overview!B16=0)),"START HERE · Fill your inputs first, or open Example to see how the charts work.","READY · Review your plan. These are manually entered planning figures."))</f>
        <v>START HERE · Fill your inputs first, or open Example to see how the charts work.</v>
      </c>
      <c r="L10" s="1"/>
    </row>
    <row r="11" ht="20.25" customHeight="1">
      <c r="L11" s="1"/>
    </row>
    <row r="12" ht="20.25" customHeight="1">
      <c r="A12" s="33" t="s">
        <v>52</v>
      </c>
      <c r="F12" s="1"/>
      <c r="G12" s="33" t="s">
        <v>53</v>
      </c>
      <c r="L12" s="1"/>
    </row>
    <row r="13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20.25" customHeight="1">
      <c r="A28" s="5" t="str">
        <f>IF(NOT(ISNUMBER(Overview!B11)),"Add complete debt details, then choose your method and extra budget on Overview.","First priority: "&amp;Priority!B8&amp;" · Monthly budget: "&amp;TEXT(Overview!B11,"$#,##0")&amp;" · Method: "&amp;Overview!B5)</f>
        <v>Add complete debt details, then choose your method and extra budget on Overview.</v>
      </c>
      <c r="L28" s="1"/>
    </row>
    <row r="29" ht="20.25" customHeight="1">
      <c r="L29" s="1"/>
    </row>
    <row r="30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20.25" customHeight="1">
      <c r="A31" s="35" t="s">
        <v>54</v>
      </c>
      <c r="L31" s="1"/>
    </row>
    <row r="32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20.25" customHeight="1">
      <c r="A33" s="13" t="str">
        <f>IF(ISNUMBER(Overview!B11),"After 12 payments: "&amp;TEXT(Schedule!E19,"$#,##0")&amp;" remaining.","Complete debt inputs to see milestones.")</f>
        <v>Complete debt inputs to see milestones.</v>
      </c>
      <c r="L33" s="1"/>
    </row>
    <row r="34" ht="20.25" customHeight="1">
      <c r="A34" s="13" t="str">
        <f>IF(ISNUMBER(Overview!B11),"After 24 payments: "&amp;TEXT(Schedule!E31,"$#,##0")&amp;" remaining.","")</f>
        <v/>
      </c>
      <c r="L34" s="1"/>
    </row>
    <row r="35" ht="20.25" customHeight="1">
      <c r="A35" s="13" t="str">
        <f>IF(ISNUMBER(Overview!B13),"Estimated duration: "&amp;Overview!B13&amp;" months.",IF(Overview!B13="Beyond 360 months","This plan does not clear the debt within 360 months. Review payments and APR.",""))</f>
        <v/>
      </c>
      <c r="L35" s="1"/>
    </row>
    <row r="36" ht="20.25" customHeight="1">
      <c r="A36" s="13" t="s">
        <v>112</v>
      </c>
      <c r="L36" s="1"/>
    </row>
    <row r="37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20.25" customHeight="1">
      <c r="A41" s="18" t="s">
        <v>113</v>
      </c>
      <c r="L41" s="1"/>
    </row>
    <row r="42" ht="20.25" customHeight="1">
      <c r="L42" s="1"/>
    </row>
    <row r="43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50">
      <c r="N50" s="36" t="s">
        <v>56</v>
      </c>
      <c r="O50" s="36" t="s">
        <v>114</v>
      </c>
      <c r="R50" s="36" t="s">
        <v>56</v>
      </c>
      <c r="S50" s="36" t="s">
        <v>59</v>
      </c>
      <c r="T50" s="36" t="s">
        <v>58</v>
      </c>
    </row>
    <row r="51">
      <c r="N51" s="36">
        <v>0.0</v>
      </c>
      <c r="O51" s="37">
        <f>IF(AND(ISNUMBER(Overview!B11),Overview!B16=0),Overview!B10,0)</f>
        <v>0</v>
      </c>
      <c r="R51" s="36">
        <v>1.0</v>
      </c>
      <c r="S51" s="37">
        <f>IF(AND(ISNUMBER(Overview!B11),Overview!B16=0),Schedule!D8,0)</f>
        <v>0</v>
      </c>
      <c r="T51" s="37">
        <f>IF(AND(ISNUMBER(Overview!B11),Overview!B16=0),Schedule!C8,0)</f>
        <v>0</v>
      </c>
    </row>
    <row r="52">
      <c r="N52" s="36">
        <v>1.0</v>
      </c>
      <c r="O52" s="37">
        <f>IF(AND(ISNUMBER(Overview!B11),Overview!B16=0),Schedule!E8,0)</f>
        <v>0</v>
      </c>
      <c r="R52" s="36">
        <v>2.0</v>
      </c>
      <c r="S52" s="37">
        <f>IF(AND(ISNUMBER(Overview!B11),Overview!B16=0),Schedule!D9,0)</f>
        <v>0</v>
      </c>
      <c r="T52" s="37">
        <f>IF(AND(ISNUMBER(Overview!B11),Overview!B16=0),Schedule!C9,0)</f>
        <v>0</v>
      </c>
    </row>
    <row r="53">
      <c r="N53" s="36">
        <v>2.0</v>
      </c>
      <c r="O53" s="37">
        <f>IF(AND(ISNUMBER(Overview!B11),Overview!B16=0),Schedule!E9,0)</f>
        <v>0</v>
      </c>
      <c r="R53" s="36">
        <v>3.0</v>
      </c>
      <c r="S53" s="37">
        <f>IF(AND(ISNUMBER(Overview!B11),Overview!B16=0),Schedule!D10,0)</f>
        <v>0</v>
      </c>
      <c r="T53" s="37">
        <f>IF(AND(ISNUMBER(Overview!B11),Overview!B16=0),Schedule!C10,0)</f>
        <v>0</v>
      </c>
    </row>
    <row r="54">
      <c r="N54" s="36">
        <v>3.0</v>
      </c>
      <c r="O54" s="37">
        <f>IF(AND(ISNUMBER(Overview!B11),Overview!B16=0),Schedule!E10,0)</f>
        <v>0</v>
      </c>
      <c r="R54" s="36">
        <v>4.0</v>
      </c>
      <c r="S54" s="37">
        <f>IF(AND(ISNUMBER(Overview!B11),Overview!B16=0),Schedule!D11,0)</f>
        <v>0</v>
      </c>
      <c r="T54" s="37">
        <f>IF(AND(ISNUMBER(Overview!B11),Overview!B16=0),Schedule!C11,0)</f>
        <v>0</v>
      </c>
    </row>
    <row r="55">
      <c r="N55" s="36">
        <v>4.0</v>
      </c>
      <c r="O55" s="37">
        <f>IF(AND(ISNUMBER(Overview!B11),Overview!B16=0),Schedule!E11,0)</f>
        <v>0</v>
      </c>
      <c r="R55" s="36">
        <v>5.0</v>
      </c>
      <c r="S55" s="37">
        <f>IF(AND(ISNUMBER(Overview!B11),Overview!B16=0),Schedule!D12,0)</f>
        <v>0</v>
      </c>
      <c r="T55" s="37">
        <f>IF(AND(ISNUMBER(Overview!B11),Overview!B16=0),Schedule!C12,0)</f>
        <v>0</v>
      </c>
    </row>
    <row r="56">
      <c r="N56" s="36">
        <v>5.0</v>
      </c>
      <c r="O56" s="37">
        <f>IF(AND(ISNUMBER(Overview!B11),Overview!B16=0),Schedule!E12,0)</f>
        <v>0</v>
      </c>
      <c r="R56" s="36">
        <v>6.0</v>
      </c>
      <c r="S56" s="37">
        <f>IF(AND(ISNUMBER(Overview!B11),Overview!B16=0),Schedule!D13,0)</f>
        <v>0</v>
      </c>
      <c r="T56" s="37">
        <f>IF(AND(ISNUMBER(Overview!B11),Overview!B16=0),Schedule!C13,0)</f>
        <v>0</v>
      </c>
    </row>
    <row r="57">
      <c r="N57" s="36">
        <v>6.0</v>
      </c>
      <c r="O57" s="37">
        <f>IF(AND(ISNUMBER(Overview!B11),Overview!B16=0),Schedule!E13,0)</f>
        <v>0</v>
      </c>
      <c r="R57" s="36">
        <v>7.0</v>
      </c>
      <c r="S57" s="37">
        <f>IF(AND(ISNUMBER(Overview!B11),Overview!B16=0),Schedule!D14,0)</f>
        <v>0</v>
      </c>
      <c r="T57" s="37">
        <f>IF(AND(ISNUMBER(Overview!B11),Overview!B16=0),Schedule!C14,0)</f>
        <v>0</v>
      </c>
    </row>
    <row r="58">
      <c r="N58" s="36">
        <v>7.0</v>
      </c>
      <c r="O58" s="37">
        <f>IF(AND(ISNUMBER(Overview!B11),Overview!B16=0),Schedule!E14,0)</f>
        <v>0</v>
      </c>
      <c r="R58" s="36">
        <v>8.0</v>
      </c>
      <c r="S58" s="37">
        <f>IF(AND(ISNUMBER(Overview!B11),Overview!B16=0),Schedule!D15,0)</f>
        <v>0</v>
      </c>
      <c r="T58" s="37">
        <f>IF(AND(ISNUMBER(Overview!B11),Overview!B16=0),Schedule!C15,0)</f>
        <v>0</v>
      </c>
    </row>
    <row r="59">
      <c r="N59" s="36">
        <v>8.0</v>
      </c>
      <c r="O59" s="37">
        <f>IF(AND(ISNUMBER(Overview!B11),Overview!B16=0),Schedule!E15,0)</f>
        <v>0</v>
      </c>
      <c r="R59" s="36">
        <v>9.0</v>
      </c>
      <c r="S59" s="37">
        <f>IF(AND(ISNUMBER(Overview!B11),Overview!B16=0),Schedule!D16,0)</f>
        <v>0</v>
      </c>
      <c r="T59" s="37">
        <f>IF(AND(ISNUMBER(Overview!B11),Overview!B16=0),Schedule!C16,0)</f>
        <v>0</v>
      </c>
    </row>
    <row r="60">
      <c r="N60" s="36">
        <v>9.0</v>
      </c>
      <c r="O60" s="37">
        <f>IF(AND(ISNUMBER(Overview!B11),Overview!B16=0),Schedule!E16,0)</f>
        <v>0</v>
      </c>
      <c r="R60" s="36">
        <v>10.0</v>
      </c>
      <c r="S60" s="37">
        <f>IF(AND(ISNUMBER(Overview!B11),Overview!B16=0),Schedule!D17,0)</f>
        <v>0</v>
      </c>
      <c r="T60" s="37">
        <f>IF(AND(ISNUMBER(Overview!B11),Overview!B16=0),Schedule!C17,0)</f>
        <v>0</v>
      </c>
    </row>
    <row r="61">
      <c r="N61" s="36">
        <v>10.0</v>
      </c>
      <c r="O61" s="37">
        <f>IF(AND(ISNUMBER(Overview!B11),Overview!B16=0),Schedule!E17,0)</f>
        <v>0</v>
      </c>
      <c r="R61" s="36">
        <v>11.0</v>
      </c>
      <c r="S61" s="37">
        <f>IF(AND(ISNUMBER(Overview!B11),Overview!B16=0),Schedule!D18,0)</f>
        <v>0</v>
      </c>
      <c r="T61" s="37">
        <f>IF(AND(ISNUMBER(Overview!B11),Overview!B16=0),Schedule!C18,0)</f>
        <v>0</v>
      </c>
    </row>
    <row r="62">
      <c r="N62" s="36">
        <v>11.0</v>
      </c>
      <c r="O62" s="37">
        <f>IF(AND(ISNUMBER(Overview!B11),Overview!B16=0),Schedule!E18,0)</f>
        <v>0</v>
      </c>
      <c r="R62" s="36">
        <v>12.0</v>
      </c>
      <c r="S62" s="37">
        <f>IF(AND(ISNUMBER(Overview!B11),Overview!B16=0),Schedule!D19,0)</f>
        <v>0</v>
      </c>
      <c r="T62" s="37">
        <f>IF(AND(ISNUMBER(Overview!B11),Overview!B16=0),Schedule!C19,0)</f>
        <v>0</v>
      </c>
    </row>
    <row r="63">
      <c r="N63" s="36">
        <v>12.0</v>
      </c>
      <c r="O63" s="37">
        <f>IF(AND(ISNUMBER(Overview!B11),Overview!B16=0),Schedule!E19,0)</f>
        <v>0</v>
      </c>
    </row>
    <row r="64">
      <c r="N64" s="36">
        <v>13.0</v>
      </c>
      <c r="O64" s="37">
        <f>IF(AND(ISNUMBER(Overview!B11),Overview!B16=0),Schedule!E20,0)</f>
        <v>0</v>
      </c>
    </row>
    <row r="65">
      <c r="N65" s="36">
        <v>14.0</v>
      </c>
      <c r="O65" s="37">
        <f>IF(AND(ISNUMBER(Overview!B11),Overview!B16=0),Schedule!E21,0)</f>
        <v>0</v>
      </c>
    </row>
    <row r="66">
      <c r="N66" s="36">
        <v>15.0</v>
      </c>
      <c r="O66" s="37">
        <f>IF(AND(ISNUMBER(Overview!B11),Overview!B16=0),Schedule!E22,0)</f>
        <v>0</v>
      </c>
    </row>
    <row r="67">
      <c r="N67" s="36">
        <v>16.0</v>
      </c>
      <c r="O67" s="37">
        <f>IF(AND(ISNUMBER(Overview!B11),Overview!B16=0),Schedule!E23,0)</f>
        <v>0</v>
      </c>
    </row>
    <row r="68">
      <c r="N68" s="36">
        <v>17.0</v>
      </c>
      <c r="O68" s="37">
        <f>IF(AND(ISNUMBER(Overview!B11),Overview!B16=0),Schedule!E24,0)</f>
        <v>0</v>
      </c>
    </row>
    <row r="69">
      <c r="N69" s="36">
        <v>18.0</v>
      </c>
      <c r="O69" s="37">
        <f>IF(AND(ISNUMBER(Overview!B11),Overview!B16=0),Schedule!E25,0)</f>
        <v>0</v>
      </c>
    </row>
    <row r="70">
      <c r="N70" s="36">
        <v>19.0</v>
      </c>
      <c r="O70" s="37">
        <f>IF(AND(ISNUMBER(Overview!B11),Overview!B16=0),Schedule!E26,0)</f>
        <v>0</v>
      </c>
    </row>
    <row r="71">
      <c r="N71" s="36">
        <v>20.0</v>
      </c>
      <c r="O71" s="37">
        <f>IF(AND(ISNUMBER(Overview!B11),Overview!B16=0),Schedule!E27,0)</f>
        <v>0</v>
      </c>
    </row>
    <row r="72">
      <c r="N72" s="36">
        <v>21.0</v>
      </c>
      <c r="O72" s="37">
        <f>IF(AND(ISNUMBER(Overview!B11),Overview!B16=0),Schedule!E28,0)</f>
        <v>0</v>
      </c>
    </row>
    <row r="73">
      <c r="N73" s="36">
        <v>22.0</v>
      </c>
      <c r="O73" s="37">
        <f>IF(AND(ISNUMBER(Overview!B11),Overview!B16=0),Schedule!E29,0)</f>
        <v>0</v>
      </c>
    </row>
    <row r="74">
      <c r="N74" s="36">
        <v>23.0</v>
      </c>
      <c r="O74" s="37">
        <f>IF(AND(ISNUMBER(Overview!B11),Overview!B16=0),Schedule!E30,0)</f>
        <v>0</v>
      </c>
    </row>
    <row r="75">
      <c r="N75" s="36">
        <v>24.0</v>
      </c>
      <c r="O75" s="37">
        <f>IF(AND(ISNUMBER(Overview!B11),Overview!B16=0),Schedule!E31,0)</f>
        <v>0</v>
      </c>
    </row>
    <row r="76">
      <c r="N76" s="36">
        <v>25.0</v>
      </c>
      <c r="O76" s="37">
        <f>IF(AND(ISNUMBER(Overview!B11),Overview!B16=0),Schedule!E32,0)</f>
        <v>0</v>
      </c>
    </row>
    <row r="77">
      <c r="N77" s="36">
        <v>26.0</v>
      </c>
      <c r="O77" s="37">
        <f>IF(AND(ISNUMBER(Overview!B11),Overview!B16=0),Schedule!E33,0)</f>
        <v>0</v>
      </c>
    </row>
    <row r="78">
      <c r="N78" s="36">
        <v>27.0</v>
      </c>
      <c r="O78" s="37">
        <f>IF(AND(ISNUMBER(Overview!B11),Overview!B16=0),Schedule!E34,0)</f>
        <v>0</v>
      </c>
    </row>
    <row r="79">
      <c r="N79" s="36">
        <v>28.0</v>
      </c>
      <c r="O79" s="37">
        <f>IF(AND(ISNUMBER(Overview!B11),Overview!B16=0),Schedule!E35,0)</f>
        <v>0</v>
      </c>
    </row>
    <row r="80">
      <c r="N80" s="36">
        <v>29.0</v>
      </c>
      <c r="O80" s="37">
        <f>IF(AND(ISNUMBER(Overview!B11),Overview!B16=0),Schedule!E36,0)</f>
        <v>0</v>
      </c>
    </row>
    <row r="81">
      <c r="N81" s="36">
        <v>30.0</v>
      </c>
      <c r="O81" s="37">
        <f>IF(AND(ISNUMBER(Overview!B11),Overview!B16=0),Schedule!E37,0)</f>
        <v>0</v>
      </c>
    </row>
    <row r="82">
      <c r="N82" s="36">
        <v>31.0</v>
      </c>
      <c r="O82" s="37">
        <f>IF(AND(ISNUMBER(Overview!B11),Overview!B16=0),Schedule!E38,0)</f>
        <v>0</v>
      </c>
    </row>
    <row r="83">
      <c r="N83" s="36">
        <v>32.0</v>
      </c>
      <c r="O83" s="37">
        <f>IF(AND(ISNUMBER(Overview!B11),Overview!B16=0),Schedule!E39,0)</f>
        <v>0</v>
      </c>
    </row>
    <row r="84">
      <c r="N84" s="36">
        <v>33.0</v>
      </c>
      <c r="O84" s="37">
        <f>IF(AND(ISNUMBER(Overview!B11),Overview!B16=0),Schedule!E40,0)</f>
        <v>0</v>
      </c>
    </row>
    <row r="85">
      <c r="N85" s="36">
        <v>34.0</v>
      </c>
      <c r="O85" s="37">
        <f>IF(AND(ISNUMBER(Overview!B11),Overview!B16=0),Schedule!E41,0)</f>
        <v>0</v>
      </c>
    </row>
    <row r="86">
      <c r="N86" s="36">
        <v>35.0</v>
      </c>
      <c r="O86" s="37">
        <f>IF(AND(ISNUMBER(Overview!B11),Overview!B16=0),Schedule!E42,0)</f>
        <v>0</v>
      </c>
    </row>
    <row r="87">
      <c r="N87" s="36">
        <v>36.0</v>
      </c>
      <c r="O87" s="37">
        <f>IF(AND(ISNUMBER(Overview!B11),Overview!B16=0),Schedule!E43,0)</f>
        <v>0</v>
      </c>
    </row>
  </sheetData>
  <mergeCells count="21">
    <mergeCell ref="A6:C7"/>
    <mergeCell ref="A8:C8"/>
    <mergeCell ref="I6:K7"/>
    <mergeCell ref="I8:K8"/>
    <mergeCell ref="A2:K2"/>
    <mergeCell ref="A3:K3"/>
    <mergeCell ref="A5:C5"/>
    <mergeCell ref="E5:G5"/>
    <mergeCell ref="I5:K5"/>
    <mergeCell ref="E6:G7"/>
    <mergeCell ref="E8:G8"/>
    <mergeCell ref="A35:K35"/>
    <mergeCell ref="A36:K36"/>
    <mergeCell ref="A41:K42"/>
    <mergeCell ref="A10:K11"/>
    <mergeCell ref="A12:E12"/>
    <mergeCell ref="G12:K12"/>
    <mergeCell ref="A28:K29"/>
    <mergeCell ref="A31:K31"/>
    <mergeCell ref="A33:K33"/>
    <mergeCell ref="A34:K34"/>
  </mergeCells>
  <conditionalFormatting sqref="I6:K7">
    <cfRule type="cellIs" dxfId="1" priority="1" stopIfTrue="1" operator="lessThan">
      <formula>0</formula>
    </cfRule>
  </conditionalFormatting>
  <conditionalFormatting sqref="E6:G7">
    <cfRule type="cellIs" dxfId="1" priority="2" stopIfTrue="1" operator="lessThan">
      <formula>0</formula>
    </cfRule>
  </conditionalFormatting>
  <conditionalFormatting sqref="A6:C7">
    <cfRule type="cellIs" dxfId="1" priority="3" stopIfTrue="1" operator="lessThan">
      <formula>0</formula>
    </cfRule>
  </conditionalFormatting>
  <hyperlinks>
    <hyperlink display="Edit debts →" location="Debts!A1" ref="A12"/>
    <hyperlink display="Setup help →" location="'Start Here'!A1" ref="G12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B36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10" width="18.0"/>
    <col customWidth="1" min="11" max="26" width="8.63"/>
  </cols>
  <sheetData>
    <row r="1" ht="22.5" customHeight="1">
      <c r="A1" s="4"/>
      <c r="B1" s="4"/>
      <c r="C1" s="4"/>
      <c r="D1" s="4"/>
      <c r="E1" s="4"/>
      <c r="F1" s="4"/>
      <c r="G1" s="4"/>
      <c r="H1" s="4"/>
      <c r="I1" s="4"/>
      <c r="J1" s="4"/>
    </row>
    <row r="2" ht="22.5" customHeight="1">
      <c r="A2" s="6" t="s">
        <v>28</v>
      </c>
      <c r="B2" s="4"/>
      <c r="C2" s="4"/>
      <c r="D2" s="4"/>
      <c r="E2" s="4"/>
      <c r="F2" s="4"/>
      <c r="G2" s="4"/>
      <c r="H2" s="4"/>
      <c r="I2" s="4"/>
      <c r="J2" s="4"/>
    </row>
    <row r="3" ht="22.5" customHeight="1">
      <c r="A3" s="8" t="s">
        <v>5</v>
      </c>
      <c r="B3" s="4"/>
      <c r="C3" s="4"/>
      <c r="D3" s="4"/>
      <c r="E3" s="4"/>
      <c r="F3" s="4"/>
      <c r="G3" s="4"/>
      <c r="H3" s="4"/>
      <c r="I3" s="4"/>
      <c r="J3" s="4"/>
    </row>
    <row r="4" ht="22.5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ht="22.5" customHeight="1">
      <c r="A5" s="4" t="s">
        <v>29</v>
      </c>
      <c r="B5" s="11" t="s">
        <v>30</v>
      </c>
      <c r="C5" s="4"/>
      <c r="D5" s="4"/>
      <c r="E5" s="4"/>
      <c r="F5" s="4"/>
      <c r="G5" s="4"/>
      <c r="H5" s="4"/>
      <c r="I5" s="4"/>
      <c r="J5" s="4"/>
    </row>
    <row r="6" ht="22.5" customHeight="1">
      <c r="A6" s="4" t="s">
        <v>31</v>
      </c>
      <c r="B6" s="14">
        <v>0.0</v>
      </c>
      <c r="C6" s="4"/>
      <c r="D6" s="4"/>
      <c r="E6" s="4"/>
      <c r="F6" s="4"/>
      <c r="G6" s="4"/>
      <c r="H6" s="4"/>
      <c r="I6" s="4"/>
      <c r="J6" s="4"/>
    </row>
    <row r="7" ht="22.5" customHeight="1">
      <c r="A7" s="4" t="s">
        <v>32</v>
      </c>
      <c r="B7" s="19"/>
      <c r="C7" s="4"/>
      <c r="D7" s="4"/>
      <c r="E7" s="4"/>
      <c r="F7" s="4"/>
      <c r="G7" s="4"/>
      <c r="H7" s="4"/>
      <c r="I7" s="4"/>
      <c r="J7" s="4"/>
    </row>
    <row r="8" ht="22.5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ht="22.5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ht="22.5" customHeight="1">
      <c r="A10" s="4" t="s">
        <v>33</v>
      </c>
      <c r="B10" s="20">
        <f>SUM(Debts!B8:B17)</f>
        <v>0</v>
      </c>
      <c r="C10" s="4"/>
      <c r="D10" s="4"/>
      <c r="E10" s="4"/>
      <c r="F10" s="4"/>
      <c r="G10" s="4"/>
      <c r="H10" s="4"/>
      <c r="I10" s="4"/>
      <c r="J10" s="4"/>
    </row>
    <row r="11" ht="22.5" customHeight="1">
      <c r="A11" s="4" t="s">
        <v>37</v>
      </c>
      <c r="B11" s="20" t="str">
        <f>IF(OR(B16&gt;0,COUNTIFS(Debts!H8:H17,1)=0,NOT(ISNUMBER(B6)),B6&lt;0),"",SUMIFS(Debts!D8:D17,Debts!H8:H17,1)+B6)</f>
        <v/>
      </c>
      <c r="C11" s="4"/>
      <c r="D11" s="4"/>
      <c r="E11" s="4"/>
      <c r="F11" s="4"/>
      <c r="G11" s="4"/>
      <c r="H11" s="4"/>
      <c r="I11" s="4"/>
      <c r="J11" s="4"/>
    </row>
    <row r="12" ht="22.5" customHeight="1">
      <c r="A12" s="21" t="s">
        <v>38</v>
      </c>
      <c r="B12" s="20" t="str">
        <f>IF(OR(B16&gt;0,NOT(ISNUMBER(B11)),B10=0),"",SUM(Schedule!C8:C367))</f>
        <v/>
      </c>
      <c r="C12" s="4"/>
      <c r="D12" s="4"/>
      <c r="E12" s="4"/>
      <c r="F12" s="4"/>
      <c r="G12" s="4"/>
      <c r="H12" s="4"/>
      <c r="I12" s="4"/>
      <c r="J12" s="4"/>
    </row>
    <row r="13" ht="22.5" customHeight="1">
      <c r="A13" s="4" t="s">
        <v>44</v>
      </c>
      <c r="B13" s="4" t="str">
        <f>IF(OR(B16&gt;0,NOT(ISNUMBER(B11)),B10=0),"",IF(Schedule!E367&gt;0.005,"Beyond 360 months",MATCH(0,Schedule!E8:E367,0)))</f>
        <v/>
      </c>
      <c r="C13" s="4"/>
      <c r="D13" s="4"/>
      <c r="E13" s="4"/>
      <c r="F13" s="4"/>
      <c r="G13" s="4"/>
      <c r="H13" s="4"/>
      <c r="I13" s="4"/>
      <c r="J13" s="4"/>
    </row>
    <row r="14" ht="22.5" customHeight="1">
      <c r="A14" s="4" t="s">
        <v>45</v>
      </c>
      <c r="B14" s="27" t="str">
        <f>IF(OR(B7="",NOT(ISNUMBER(B13))),"",EDATE(B7,B13-1))</f>
        <v/>
      </c>
      <c r="C14" s="4"/>
      <c r="D14" s="4"/>
      <c r="E14" s="4"/>
      <c r="F14" s="4"/>
      <c r="G14" s="4"/>
      <c r="H14" s="4"/>
      <c r="I14" s="4"/>
      <c r="J14" s="4"/>
    </row>
    <row r="15" ht="22.5" customHeight="1">
      <c r="A15" s="4" t="s">
        <v>46</v>
      </c>
      <c r="B15" s="20" t="str">
        <f>IF(OR(B16&gt;0,NOT(ISNUMBER(B11)),B10=0),"",Schedule!E367)</f>
        <v/>
      </c>
      <c r="C15" s="4"/>
      <c r="D15" s="4"/>
      <c r="E15" s="4"/>
      <c r="F15" s="4"/>
      <c r="G15" s="4"/>
      <c r="H15" s="4"/>
      <c r="I15" s="4"/>
      <c r="J15" s="4"/>
    </row>
    <row r="16" ht="22.5" customHeight="1">
      <c r="A16" s="4" t="s">
        <v>50</v>
      </c>
      <c r="B16" s="4">
        <f>COUNTIFS(Debts!G8:G17,"Needs:*")</f>
        <v>0</v>
      </c>
      <c r="C16" s="4"/>
      <c r="D16" s="4"/>
      <c r="E16" s="4"/>
      <c r="F16" s="4"/>
      <c r="G16" s="4"/>
      <c r="H16" s="4"/>
      <c r="I16" s="4"/>
      <c r="J16" s="4"/>
    </row>
    <row r="17" ht="22.5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36.0" customHeight="1">
      <c r="A18" s="29" t="s">
        <v>51</v>
      </c>
      <c r="I18" s="4"/>
      <c r="J18" s="4"/>
    </row>
    <row r="19" ht="22.5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2.5" customHeight="1">
      <c r="A20" s="34" t="str">
        <f>IF(B16&gt;0,"Complete the rows marked Needs on Debts. Payoff estimates are unavailable.",IF(COUNTIFS(Debts!H8:H17,1)=0,"Start here: open Quick Start, then enter your debts. Paid-off debts are excluded.",IF(COUNTIFS(Debts!G8:G17,"Ready - check*")&gt;0,"Review minimum payments: some do not cover monthly interest. Extra payments may still fund the plan.","Your debt inputs are complete. Review the modeled schedule and assumptions.")))</f>
        <v>Start here: open Quick Start, then enter your debts. Paid-off debts are excluded.</v>
      </c>
      <c r="I20" s="4"/>
      <c r="J20" s="4"/>
    </row>
    <row r="21" ht="22.5" customHeight="1">
      <c r="I21" s="4"/>
      <c r="J21" s="4"/>
    </row>
    <row r="22" ht="22.5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.5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22.5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.5" customHeight="1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22.5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.5" customHeight="1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22.5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.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22.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.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22.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8:H18"/>
    <mergeCell ref="A20:H21"/>
  </mergeCells>
  <dataValidations>
    <dataValidation type="list" allowBlank="1" sqref="B5">
      <formula1>"Snowball,Avalanche"</formula1>
    </dataValidation>
    <dataValidation type="decimal" operator="greaterThanOrEqual" allowBlank="1" showErrorMessage="1" sqref="B6">
      <formula1>0.0</formula1>
    </dataValidation>
    <dataValidation type="custom" allowBlank="1" showErrorMessage="1" sqref="B7">
      <formula1>OR(NOT(ISERROR(DATEVALUE(B7))), AND(ISNUMBER(B7), LEFT(CELL("format", B7))="D"))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6" width="18.0"/>
    <col customWidth="1" min="7" max="8" width="30.75"/>
    <col customWidth="1" min="9" max="26" width="8.63"/>
  </cols>
  <sheetData>
    <row r="1" ht="22.5" customHeight="1">
      <c r="A1" s="4"/>
      <c r="B1" s="4"/>
      <c r="C1" s="4"/>
      <c r="D1" s="4"/>
      <c r="E1" s="4"/>
      <c r="F1" s="4"/>
      <c r="G1" s="4"/>
    </row>
    <row r="2" ht="22.5" customHeight="1">
      <c r="A2" s="6" t="s">
        <v>3</v>
      </c>
      <c r="B2" s="4"/>
      <c r="C2" s="4"/>
      <c r="D2" s="4"/>
      <c r="E2" s="4"/>
      <c r="F2" s="4"/>
      <c r="G2" s="4"/>
    </row>
    <row r="3" ht="22.5" customHeight="1">
      <c r="A3" s="8" t="s">
        <v>5</v>
      </c>
      <c r="B3" s="4"/>
      <c r="C3" s="4"/>
      <c r="D3" s="4"/>
      <c r="E3" s="4"/>
      <c r="F3" s="4"/>
      <c r="G3" s="4"/>
    </row>
    <row r="4" ht="22.5" customHeight="1">
      <c r="A4" s="4"/>
      <c r="B4" s="4"/>
      <c r="C4" s="4"/>
      <c r="D4" s="4"/>
      <c r="E4" s="4"/>
      <c r="F4" s="4"/>
      <c r="G4" s="4"/>
    </row>
    <row r="5" ht="22.5" customHeight="1">
      <c r="A5" s="4"/>
      <c r="B5" s="4"/>
      <c r="C5" s="4"/>
      <c r="D5" s="4"/>
      <c r="E5" s="4"/>
      <c r="F5" s="4"/>
      <c r="G5" s="4"/>
    </row>
    <row r="6" ht="22.5" customHeight="1">
      <c r="A6" s="4"/>
      <c r="B6" s="4"/>
      <c r="C6" s="4"/>
      <c r="D6" s="4"/>
      <c r="E6" s="4"/>
      <c r="F6" s="4"/>
      <c r="G6" s="4"/>
    </row>
    <row r="7" ht="31.5" customHeight="1">
      <c r="A7" s="9" t="s">
        <v>6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10" t="s">
        <v>14</v>
      </c>
    </row>
    <row r="8" ht="22.5" customHeight="1">
      <c r="A8" s="11"/>
      <c r="B8" s="14"/>
      <c r="C8" s="15"/>
      <c r="D8" s="14"/>
      <c r="E8" s="4" t="str">
        <f>IF(H8&lt;&gt;1,"",IF(Overview!$B$5="Snowball",COUNTIFS($H$8:$H$17,1,$B$8:$B$17,"&lt;"&amp;B8)+COUNTIFS($H$8:H8,1,$B$8:B8,B8),COUNTIFS($H$8:$H$17,1,$C$8:$C$17,"&gt;"&amp;C8)+COUNTIFS($H$8:H8,1,$C$8:C8,C8)))</f>
        <v/>
      </c>
      <c r="F8" s="4" t="str">
        <f t="shared" ref="F8:F17" si="1">IF(OR(NOT(ISNUMBER(B8)),NOT(ISNUMBER(C8))),"",ROUND(B8*C8/12,2))</f>
        <v/>
      </c>
      <c r="G8" s="4" t="str">
        <f t="shared" ref="G8:G17" si="2">IF(COUNTA(A8:D8)=0,"",IF(A8="","Needs: debt name",IF(NOT(ISNUMBER(B8)),"Needs: balance",IF(B8&lt;0,"Needs: nonnegative balance",IF(B8=0,"Paid off",IF(OR(NOT(ISNUMBER(C8)),C8&lt;0),"Needs: valid APR",IF(OR(NOT(ISNUMBER(D8)),D8&lt;=0),"Needs: minimum payment",IF(D8&lt;=F8,"Ready - check interest coverage","Ready"))))))))</f>
        <v/>
      </c>
      <c r="H8" s="22" t="str">
        <f t="shared" ref="H8:H17" si="3">IF(COUNTA(A8:D8)=0,"",IF(LEFT(G8,5)="Ready",1,0))</f>
        <v/>
      </c>
    </row>
    <row r="9" ht="22.5" customHeight="1">
      <c r="A9" s="11"/>
      <c r="B9" s="14"/>
      <c r="C9" s="15"/>
      <c r="D9" s="14"/>
      <c r="E9" s="4" t="str">
        <f>IF(H9&lt;&gt;1,"",IF(Overview!$B$5="Snowball",COUNTIFS($H$8:$H$17,1,$B$8:$B$17,"&lt;"&amp;B9)+COUNTIFS($H$8:H9,1,$B$8:B9,B9),COUNTIFS($H$8:$H$17,1,$C$8:$C$17,"&gt;"&amp;C9)+COUNTIFS($H$8:H9,1,$C$8:C9,C9)))</f>
        <v/>
      </c>
      <c r="F9" s="4" t="str">
        <f t="shared" si="1"/>
        <v/>
      </c>
      <c r="G9" s="4" t="str">
        <f t="shared" si="2"/>
        <v/>
      </c>
      <c r="H9" s="22" t="str">
        <f t="shared" si="3"/>
        <v/>
      </c>
    </row>
    <row r="10" ht="22.5" customHeight="1">
      <c r="A10" s="11"/>
      <c r="B10" s="14"/>
      <c r="C10" s="15"/>
      <c r="D10" s="14"/>
      <c r="E10" s="4" t="str">
        <f>IF(H10&lt;&gt;1,"",IF(Overview!$B$5="Snowball",COUNTIFS($H$8:$H$17,1,$B$8:$B$17,"&lt;"&amp;B10)+COUNTIFS($H$8:H10,1,$B$8:B10,B10),COUNTIFS($H$8:$H$17,1,$C$8:$C$17,"&gt;"&amp;C10)+COUNTIFS($H$8:H10,1,$C$8:C10,C10)))</f>
        <v/>
      </c>
      <c r="F10" s="4" t="str">
        <f t="shared" si="1"/>
        <v/>
      </c>
      <c r="G10" s="4" t="str">
        <f t="shared" si="2"/>
        <v/>
      </c>
      <c r="H10" s="22" t="str">
        <f t="shared" si="3"/>
        <v/>
      </c>
    </row>
    <row r="11" ht="22.5" customHeight="1">
      <c r="A11" s="30"/>
      <c r="B11" s="31"/>
      <c r="C11" s="32"/>
      <c r="D11" s="31"/>
      <c r="E11" s="4" t="str">
        <f>IF(H11&lt;&gt;1,"",IF(Overview!$B$5="Snowball",COUNTIFS($H$8:$H$17,1,$B$8:$B$17,"&lt;"&amp;B11)+COUNTIFS($H$8:H11,1,$B$8:B11,B11),COUNTIFS($H$8:$H$17,1,$C$8:$C$17,"&gt;"&amp;C11)+COUNTIFS($H$8:H11,1,$C$8:C11,C11)))</f>
        <v/>
      </c>
      <c r="F11" s="4" t="str">
        <f t="shared" si="1"/>
        <v/>
      </c>
      <c r="G11" s="4" t="str">
        <f t="shared" si="2"/>
        <v/>
      </c>
      <c r="H11" s="22" t="str">
        <f t="shared" si="3"/>
        <v/>
      </c>
    </row>
    <row r="12" ht="22.5" customHeight="1">
      <c r="A12" s="30"/>
      <c r="B12" s="31"/>
      <c r="C12" s="32"/>
      <c r="D12" s="31"/>
      <c r="E12" s="4" t="str">
        <f>IF(H12&lt;&gt;1,"",IF(Overview!$B$5="Snowball",COUNTIFS($H$8:$H$17,1,$B$8:$B$17,"&lt;"&amp;B12)+COUNTIFS($H$8:H12,1,$B$8:B12,B12),COUNTIFS($H$8:$H$17,1,$C$8:$C$17,"&gt;"&amp;C12)+COUNTIFS($H$8:H12,1,$C$8:C12,C12)))</f>
        <v/>
      </c>
      <c r="F12" s="4" t="str">
        <f t="shared" si="1"/>
        <v/>
      </c>
      <c r="G12" s="4" t="str">
        <f t="shared" si="2"/>
        <v/>
      </c>
      <c r="H12" s="22" t="str">
        <f t="shared" si="3"/>
        <v/>
      </c>
    </row>
    <row r="13" ht="22.5" customHeight="1">
      <c r="A13" s="30"/>
      <c r="B13" s="31"/>
      <c r="C13" s="32"/>
      <c r="D13" s="31"/>
      <c r="E13" s="4" t="str">
        <f>IF(H13&lt;&gt;1,"",IF(Overview!$B$5="Snowball",COUNTIFS($H$8:$H$17,1,$B$8:$B$17,"&lt;"&amp;B13)+COUNTIFS($H$8:H13,1,$B$8:B13,B13),COUNTIFS($H$8:$H$17,1,$C$8:$C$17,"&gt;"&amp;C13)+COUNTIFS($H$8:H13,1,$C$8:C13,C13)))</f>
        <v/>
      </c>
      <c r="F13" s="4" t="str">
        <f t="shared" si="1"/>
        <v/>
      </c>
      <c r="G13" s="4" t="str">
        <f t="shared" si="2"/>
        <v/>
      </c>
      <c r="H13" s="22" t="str">
        <f t="shared" si="3"/>
        <v/>
      </c>
    </row>
    <row r="14" ht="22.5" customHeight="1">
      <c r="A14" s="30"/>
      <c r="B14" s="31"/>
      <c r="C14" s="32"/>
      <c r="D14" s="31"/>
      <c r="E14" s="4" t="str">
        <f>IF(H14&lt;&gt;1,"",IF(Overview!$B$5="Snowball",COUNTIFS($H$8:$H$17,1,$B$8:$B$17,"&lt;"&amp;B14)+COUNTIFS($H$8:H14,1,$B$8:B14,B14),COUNTIFS($H$8:$H$17,1,$C$8:$C$17,"&gt;"&amp;C14)+COUNTIFS($H$8:H14,1,$C$8:C14,C14)))</f>
        <v/>
      </c>
      <c r="F14" s="4" t="str">
        <f t="shared" si="1"/>
        <v/>
      </c>
      <c r="G14" s="4" t="str">
        <f t="shared" si="2"/>
        <v/>
      </c>
      <c r="H14" s="22" t="str">
        <f t="shared" si="3"/>
        <v/>
      </c>
    </row>
    <row r="15" ht="22.5" customHeight="1">
      <c r="A15" s="30"/>
      <c r="B15" s="31"/>
      <c r="C15" s="32"/>
      <c r="D15" s="31"/>
      <c r="E15" s="4" t="str">
        <f>IF(H15&lt;&gt;1,"",IF(Overview!$B$5="Snowball",COUNTIFS($H$8:$H$17,1,$B$8:$B$17,"&lt;"&amp;B15)+COUNTIFS($H$8:H15,1,$B$8:B15,B15),COUNTIFS($H$8:$H$17,1,$C$8:$C$17,"&gt;"&amp;C15)+COUNTIFS($H$8:H15,1,$C$8:C15,C15)))</f>
        <v/>
      </c>
      <c r="F15" s="4" t="str">
        <f t="shared" si="1"/>
        <v/>
      </c>
      <c r="G15" s="4" t="str">
        <f t="shared" si="2"/>
        <v/>
      </c>
      <c r="H15" s="22" t="str">
        <f t="shared" si="3"/>
        <v/>
      </c>
    </row>
    <row r="16" ht="22.5" customHeight="1">
      <c r="A16" s="30"/>
      <c r="B16" s="31"/>
      <c r="C16" s="32"/>
      <c r="D16" s="31"/>
      <c r="E16" s="4" t="str">
        <f>IF(H16&lt;&gt;1,"",IF(Overview!$B$5="Snowball",COUNTIFS($H$8:$H$17,1,$B$8:$B$17,"&lt;"&amp;B16)+COUNTIFS($H$8:H16,1,$B$8:B16,B16),COUNTIFS($H$8:$H$17,1,$C$8:$C$17,"&gt;"&amp;C16)+COUNTIFS($H$8:H16,1,$C$8:C16,C16)))</f>
        <v/>
      </c>
      <c r="F16" s="4" t="str">
        <f t="shared" si="1"/>
        <v/>
      </c>
      <c r="G16" s="4" t="str">
        <f t="shared" si="2"/>
        <v/>
      </c>
      <c r="H16" s="22" t="str">
        <f t="shared" si="3"/>
        <v/>
      </c>
    </row>
    <row r="17" ht="22.5" customHeight="1">
      <c r="A17" s="30"/>
      <c r="B17" s="31"/>
      <c r="C17" s="32"/>
      <c r="D17" s="31"/>
      <c r="E17" s="4" t="str">
        <f>IF(H17&lt;&gt;1,"",IF(Overview!$B$5="Snowball",COUNTIFS($H$8:$H$17,1,$B$8:$B$17,"&lt;"&amp;B17)+COUNTIFS($H$8:H17,1,$B$8:B17,B17),COUNTIFS($H$8:$H$17,1,$C$8:$C$17,"&gt;"&amp;C17)+COUNTIFS($H$8:H17,1,$C$8:C17,C17)))</f>
        <v/>
      </c>
      <c r="F17" s="4" t="str">
        <f t="shared" si="1"/>
        <v/>
      </c>
      <c r="G17" s="4" t="str">
        <f t="shared" si="2"/>
        <v/>
      </c>
      <c r="H17" s="22" t="str">
        <f t="shared" si="3"/>
        <v/>
      </c>
    </row>
    <row r="18" ht="22.5" customHeight="1">
      <c r="A18" s="4"/>
      <c r="B18" s="4"/>
      <c r="C18" s="4"/>
      <c r="D18" s="4"/>
      <c r="E18" s="4"/>
      <c r="F18" s="4"/>
      <c r="G18" s="4"/>
    </row>
    <row r="19" ht="22.5" customHeight="1">
      <c r="A19" s="4"/>
      <c r="B19" s="4"/>
      <c r="C19" s="4"/>
      <c r="D19" s="4"/>
      <c r="E19" s="4"/>
      <c r="F19" s="4"/>
      <c r="G19" s="4"/>
    </row>
    <row r="20" ht="22.5" customHeight="1">
      <c r="A20" s="4"/>
      <c r="B20" s="4"/>
      <c r="C20" s="4"/>
      <c r="D20" s="4"/>
      <c r="E20" s="4"/>
      <c r="F20" s="4"/>
      <c r="G20" s="4"/>
    </row>
    <row r="21" ht="22.5" customHeight="1">
      <c r="A21" s="4"/>
      <c r="B21" s="4"/>
      <c r="C21" s="4"/>
      <c r="D21" s="4"/>
      <c r="E21" s="4"/>
      <c r="F21" s="4"/>
      <c r="G21" s="4"/>
    </row>
    <row r="22" ht="22.5" customHeight="1">
      <c r="A22" s="4"/>
      <c r="B22" s="4"/>
      <c r="C22" s="4"/>
      <c r="D22" s="4"/>
      <c r="E22" s="4"/>
      <c r="F22" s="4"/>
      <c r="G22" s="4"/>
    </row>
    <row r="23" ht="22.5" customHeight="1">
      <c r="A23" s="4"/>
      <c r="B23" s="4"/>
      <c r="C23" s="4"/>
      <c r="D23" s="4"/>
      <c r="E23" s="4"/>
      <c r="F23" s="4"/>
      <c r="G23" s="4"/>
    </row>
    <row r="24" ht="22.5" customHeight="1">
      <c r="A24" s="4"/>
      <c r="B24" s="4"/>
      <c r="C24" s="4"/>
      <c r="D24" s="4"/>
      <c r="E24" s="4"/>
      <c r="F24" s="4"/>
      <c r="G24" s="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G8:G17">
    <cfRule type="containsText" dxfId="0" priority="1" stopIfTrue="1" operator="containsText" text="Needs:">
      <formula>NOT(ISERROR(SEARCH(("Needs:"),(G8))))</formula>
    </cfRule>
  </conditionalFormatting>
  <dataValidations>
    <dataValidation type="decimal" operator="greaterThanOrEqual" allowBlank="1" showErrorMessage="1" sqref="B8:C17">
      <formula1>0.0</formula1>
    </dataValidation>
    <dataValidation type="decimal" operator="greaterThanOrEqual" allowBlank="1" showDropDown="1" showInputMessage="1" showErrorMessage="1" prompt="Active debts require a positive minimum. Paid-off debts may use zero." sqref="D8:D17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7" width="18.0"/>
    <col customWidth="1" min="8" max="26" width="8.63"/>
  </cols>
  <sheetData>
    <row r="1" ht="22.5" customHeight="1">
      <c r="A1" s="4"/>
      <c r="B1" s="4"/>
      <c r="C1" s="4"/>
      <c r="D1" s="4"/>
      <c r="E1" s="4"/>
      <c r="F1" s="4"/>
      <c r="G1" s="4"/>
    </row>
    <row r="2" ht="22.5" customHeight="1">
      <c r="A2" s="6" t="s">
        <v>34</v>
      </c>
      <c r="B2" s="4"/>
      <c r="C2" s="4"/>
      <c r="D2" s="4"/>
      <c r="E2" s="4"/>
      <c r="F2" s="4"/>
      <c r="G2" s="4"/>
    </row>
    <row r="3" ht="22.5" customHeight="1">
      <c r="A3" s="8" t="s">
        <v>5</v>
      </c>
      <c r="B3" s="4"/>
      <c r="C3" s="4"/>
      <c r="D3" s="4"/>
      <c r="E3" s="4"/>
      <c r="F3" s="4"/>
      <c r="G3" s="4"/>
    </row>
    <row r="4" ht="22.5" customHeight="1">
      <c r="A4" s="4"/>
      <c r="B4" s="4"/>
      <c r="C4" s="4"/>
      <c r="D4" s="4"/>
      <c r="E4" s="4"/>
      <c r="F4" s="4"/>
      <c r="G4" s="4"/>
    </row>
    <row r="5" ht="22.5" customHeight="1">
      <c r="A5" s="4"/>
      <c r="B5" s="4"/>
      <c r="C5" s="4"/>
      <c r="D5" s="4"/>
      <c r="E5" s="4"/>
      <c r="F5" s="4"/>
      <c r="G5" s="4"/>
    </row>
    <row r="6" ht="22.5" customHeight="1">
      <c r="A6" s="4"/>
      <c r="B6" s="4"/>
      <c r="C6" s="4"/>
      <c r="D6" s="4"/>
      <c r="E6" s="4"/>
      <c r="F6" s="4"/>
      <c r="G6" s="4"/>
    </row>
    <row r="7" ht="31.5" customHeight="1">
      <c r="A7" s="9" t="s">
        <v>35</v>
      </c>
      <c r="B7" s="9" t="s">
        <v>36</v>
      </c>
      <c r="C7" s="9" t="s">
        <v>8</v>
      </c>
      <c r="D7" s="9" t="s">
        <v>9</v>
      </c>
      <c r="E7" s="9" t="s">
        <v>10</v>
      </c>
      <c r="F7" s="4"/>
      <c r="G7" s="4"/>
    </row>
    <row r="8" ht="22.5" customHeight="1">
      <c r="A8" s="4">
        <v>1.0</v>
      </c>
      <c r="B8" s="4" t="str">
        <f t="array" ref="B8">IF(COUNTIFS(Debts!$E$8:$E$17,A8)=0,"",INDEX(Debts!$A$8:$A$17,MATCH(A8,Debts!$E$8:$E$17,0)))</f>
        <v/>
      </c>
      <c r="C8" s="20" t="str">
        <f t="array" ref="C8">IF(COUNTIFS(Debts!$E$8:$E$17,A8)=0,"",INDEX(Debts!$B$8:$B$17,MATCH(A8,Debts!$E$8:$E$17,0)))</f>
        <v/>
      </c>
      <c r="D8" s="25" t="str">
        <f t="array" ref="D8">IF(COUNTIFS(Debts!$E$8:$E$17,A8)=0,"",INDEX(Debts!$C$8:$C$17,MATCH(A8,Debts!$E$8:$E$17,0)))</f>
        <v/>
      </c>
      <c r="E8" s="20" t="str">
        <f t="array" ref="E8">IF(COUNTIFS(Debts!$E$8:$E$17,A8)=0,"",INDEX(Debts!$D$8:$D$17,MATCH(A8,Debts!$E$8:$E$17,0)))</f>
        <v/>
      </c>
      <c r="F8" s="4"/>
      <c r="G8" s="4"/>
    </row>
    <row r="9" ht="22.5" customHeight="1">
      <c r="A9" s="4">
        <v>2.0</v>
      </c>
      <c r="B9" s="4" t="str">
        <f t="array" ref="B9">IF(COUNTIFS(Debts!$E$8:$E$17,A9)=0,"",INDEX(Debts!$A$8:$A$17,MATCH(A9,Debts!$E$8:$E$17,0)))</f>
        <v/>
      </c>
      <c r="C9" s="20" t="str">
        <f t="array" ref="C9">IF(COUNTIFS(Debts!$E$8:$E$17,A9)=0,"",INDEX(Debts!$B$8:$B$17,MATCH(A9,Debts!$E$8:$E$17,0)))</f>
        <v/>
      </c>
      <c r="D9" s="25" t="str">
        <f t="array" ref="D9">IF(COUNTIFS(Debts!$E$8:$E$17,A9)=0,"",INDEX(Debts!$C$8:$C$17,MATCH(A9,Debts!$E$8:$E$17,0)))</f>
        <v/>
      </c>
      <c r="E9" s="20" t="str">
        <f t="array" ref="E9">IF(COUNTIFS(Debts!$E$8:$E$17,A9)=0,"",INDEX(Debts!$D$8:$D$17,MATCH(A9,Debts!$E$8:$E$17,0)))</f>
        <v/>
      </c>
      <c r="F9" s="4"/>
      <c r="G9" s="4"/>
    </row>
    <row r="10" ht="22.5" customHeight="1">
      <c r="A10" s="4">
        <v>3.0</v>
      </c>
      <c r="B10" s="4" t="str">
        <f t="array" ref="B10">IF(COUNTIFS(Debts!$E$8:$E$17,A10)=0,"",INDEX(Debts!$A$8:$A$17,MATCH(A10,Debts!$E$8:$E$17,0)))</f>
        <v/>
      </c>
      <c r="C10" s="20" t="str">
        <f t="array" ref="C10">IF(COUNTIFS(Debts!$E$8:$E$17,A10)=0,"",INDEX(Debts!$B$8:$B$17,MATCH(A10,Debts!$E$8:$E$17,0)))</f>
        <v/>
      </c>
      <c r="D10" s="25" t="str">
        <f t="array" ref="D10">IF(COUNTIFS(Debts!$E$8:$E$17,A10)=0,"",INDEX(Debts!$C$8:$C$17,MATCH(A10,Debts!$E$8:$E$17,0)))</f>
        <v/>
      </c>
      <c r="E10" s="20" t="str">
        <f t="array" ref="E10">IF(COUNTIFS(Debts!$E$8:$E$17,A10)=0,"",INDEX(Debts!$D$8:$D$17,MATCH(A10,Debts!$E$8:$E$17,0)))</f>
        <v/>
      </c>
      <c r="F10" s="4"/>
      <c r="G10" s="4"/>
    </row>
    <row r="11" ht="22.5" customHeight="1">
      <c r="A11" s="4">
        <v>4.0</v>
      </c>
      <c r="B11" s="4" t="str">
        <f t="array" ref="B11">IF(COUNTIFS(Debts!$E$8:$E$17,A11)=0,"",INDEX(Debts!$A$8:$A$17,MATCH(A11,Debts!$E$8:$E$17,0)))</f>
        <v/>
      </c>
      <c r="C11" s="20" t="str">
        <f t="array" ref="C11">IF(COUNTIFS(Debts!$E$8:$E$17,A11)=0,"",INDEX(Debts!$B$8:$B$17,MATCH(A11,Debts!$E$8:$E$17,0)))</f>
        <v/>
      </c>
      <c r="D11" s="25" t="str">
        <f t="array" ref="D11">IF(COUNTIFS(Debts!$E$8:$E$17,A11)=0,"",INDEX(Debts!$C$8:$C$17,MATCH(A11,Debts!$E$8:$E$17,0)))</f>
        <v/>
      </c>
      <c r="E11" s="20" t="str">
        <f t="array" ref="E11">IF(COUNTIFS(Debts!$E$8:$E$17,A11)=0,"",INDEX(Debts!$D$8:$D$17,MATCH(A11,Debts!$E$8:$E$17,0)))</f>
        <v/>
      </c>
      <c r="F11" s="4"/>
      <c r="G11" s="4"/>
    </row>
    <row r="12" ht="22.5" customHeight="1">
      <c r="A12" s="4">
        <v>5.0</v>
      </c>
      <c r="B12" s="4" t="str">
        <f t="array" ref="B12">IF(COUNTIFS(Debts!$E$8:$E$17,A12)=0,"",INDEX(Debts!$A$8:$A$17,MATCH(A12,Debts!$E$8:$E$17,0)))</f>
        <v/>
      </c>
      <c r="C12" s="20" t="str">
        <f t="array" ref="C12">IF(COUNTIFS(Debts!$E$8:$E$17,A12)=0,"",INDEX(Debts!$B$8:$B$17,MATCH(A12,Debts!$E$8:$E$17,0)))</f>
        <v/>
      </c>
      <c r="D12" s="25" t="str">
        <f t="array" ref="D12">IF(COUNTIFS(Debts!$E$8:$E$17,A12)=0,"",INDEX(Debts!$C$8:$C$17,MATCH(A12,Debts!$E$8:$E$17,0)))</f>
        <v/>
      </c>
      <c r="E12" s="20" t="str">
        <f t="array" ref="E12">IF(COUNTIFS(Debts!$E$8:$E$17,A12)=0,"",INDEX(Debts!$D$8:$D$17,MATCH(A12,Debts!$E$8:$E$17,0)))</f>
        <v/>
      </c>
      <c r="F12" s="4"/>
      <c r="G12" s="4"/>
    </row>
    <row r="13" ht="22.5" customHeight="1">
      <c r="A13" s="4">
        <v>6.0</v>
      </c>
      <c r="B13" s="4" t="str">
        <f t="array" ref="B13">IF(COUNTIFS(Debts!$E$8:$E$17,A13)=0,"",INDEX(Debts!$A$8:$A$17,MATCH(A13,Debts!$E$8:$E$17,0)))</f>
        <v/>
      </c>
      <c r="C13" s="20" t="str">
        <f t="array" ref="C13">IF(COUNTIFS(Debts!$E$8:$E$17,A13)=0,"",INDEX(Debts!$B$8:$B$17,MATCH(A13,Debts!$E$8:$E$17,0)))</f>
        <v/>
      </c>
      <c r="D13" s="25" t="str">
        <f t="array" ref="D13">IF(COUNTIFS(Debts!$E$8:$E$17,A13)=0,"",INDEX(Debts!$C$8:$C$17,MATCH(A13,Debts!$E$8:$E$17,0)))</f>
        <v/>
      </c>
      <c r="E13" s="20" t="str">
        <f t="array" ref="E13">IF(COUNTIFS(Debts!$E$8:$E$17,A13)=0,"",INDEX(Debts!$D$8:$D$17,MATCH(A13,Debts!$E$8:$E$17,0)))</f>
        <v/>
      </c>
      <c r="F13" s="4"/>
      <c r="G13" s="4"/>
    </row>
    <row r="14" ht="22.5" customHeight="1">
      <c r="A14" s="4">
        <v>7.0</v>
      </c>
      <c r="B14" s="4" t="str">
        <f t="array" ref="B14">IF(COUNTIFS(Debts!$E$8:$E$17,A14)=0,"",INDEX(Debts!$A$8:$A$17,MATCH(A14,Debts!$E$8:$E$17,0)))</f>
        <v/>
      </c>
      <c r="C14" s="20" t="str">
        <f t="array" ref="C14">IF(COUNTIFS(Debts!$E$8:$E$17,A14)=0,"",INDEX(Debts!$B$8:$B$17,MATCH(A14,Debts!$E$8:$E$17,0)))</f>
        <v/>
      </c>
      <c r="D14" s="25" t="str">
        <f t="array" ref="D14">IF(COUNTIFS(Debts!$E$8:$E$17,A14)=0,"",INDEX(Debts!$C$8:$C$17,MATCH(A14,Debts!$E$8:$E$17,0)))</f>
        <v/>
      </c>
      <c r="E14" s="20" t="str">
        <f t="array" ref="E14">IF(COUNTIFS(Debts!$E$8:$E$17,A14)=0,"",INDEX(Debts!$D$8:$D$17,MATCH(A14,Debts!$E$8:$E$17,0)))</f>
        <v/>
      </c>
      <c r="F14" s="4"/>
      <c r="G14" s="4"/>
    </row>
    <row r="15" ht="22.5" customHeight="1">
      <c r="A15" s="4">
        <v>8.0</v>
      </c>
      <c r="B15" s="4" t="str">
        <f t="array" ref="B15">IF(COUNTIFS(Debts!$E$8:$E$17,A15)=0,"",INDEX(Debts!$A$8:$A$17,MATCH(A15,Debts!$E$8:$E$17,0)))</f>
        <v/>
      </c>
      <c r="C15" s="20" t="str">
        <f t="array" ref="C15">IF(COUNTIFS(Debts!$E$8:$E$17,A15)=0,"",INDEX(Debts!$B$8:$B$17,MATCH(A15,Debts!$E$8:$E$17,0)))</f>
        <v/>
      </c>
      <c r="D15" s="25" t="str">
        <f t="array" ref="D15">IF(COUNTIFS(Debts!$E$8:$E$17,A15)=0,"",INDEX(Debts!$C$8:$C$17,MATCH(A15,Debts!$E$8:$E$17,0)))</f>
        <v/>
      </c>
      <c r="E15" s="20" t="str">
        <f t="array" ref="E15">IF(COUNTIFS(Debts!$E$8:$E$17,A15)=0,"",INDEX(Debts!$D$8:$D$17,MATCH(A15,Debts!$E$8:$E$17,0)))</f>
        <v/>
      </c>
      <c r="F15" s="4"/>
      <c r="G15" s="4"/>
    </row>
    <row r="16" ht="22.5" customHeight="1">
      <c r="A16" s="4">
        <v>9.0</v>
      </c>
      <c r="B16" s="4" t="str">
        <f t="array" ref="B16">IF(COUNTIFS(Debts!$E$8:$E$17,A16)=0,"",INDEX(Debts!$A$8:$A$17,MATCH(A16,Debts!$E$8:$E$17,0)))</f>
        <v/>
      </c>
      <c r="C16" s="20" t="str">
        <f t="array" ref="C16">IF(COUNTIFS(Debts!$E$8:$E$17,A16)=0,"",INDEX(Debts!$B$8:$B$17,MATCH(A16,Debts!$E$8:$E$17,0)))</f>
        <v/>
      </c>
      <c r="D16" s="25" t="str">
        <f t="array" ref="D16">IF(COUNTIFS(Debts!$E$8:$E$17,A16)=0,"",INDEX(Debts!$C$8:$C$17,MATCH(A16,Debts!$E$8:$E$17,0)))</f>
        <v/>
      </c>
      <c r="E16" s="20" t="str">
        <f t="array" ref="E16">IF(COUNTIFS(Debts!$E$8:$E$17,A16)=0,"",INDEX(Debts!$D$8:$D$17,MATCH(A16,Debts!$E$8:$E$17,0)))</f>
        <v/>
      </c>
      <c r="F16" s="4"/>
      <c r="G16" s="4"/>
    </row>
    <row r="17" ht="22.5" customHeight="1">
      <c r="A17" s="4">
        <v>10.0</v>
      </c>
      <c r="B17" s="4" t="str">
        <f t="array" ref="B17">IF(COUNTIFS(Debts!$E$8:$E$17,A17)=0,"",INDEX(Debts!$A$8:$A$17,MATCH(A17,Debts!$E$8:$E$17,0)))</f>
        <v/>
      </c>
      <c r="C17" s="20" t="str">
        <f t="array" ref="C17">IF(COUNTIFS(Debts!$E$8:$E$17,A17)=0,"",INDEX(Debts!$B$8:$B$17,MATCH(A17,Debts!$E$8:$E$17,0)))</f>
        <v/>
      </c>
      <c r="D17" s="25" t="str">
        <f t="array" ref="D17">IF(COUNTIFS(Debts!$E$8:$E$17,A17)=0,"",INDEX(Debts!$C$8:$C$17,MATCH(A17,Debts!$E$8:$E$17,0)))</f>
        <v/>
      </c>
      <c r="E17" s="20" t="str">
        <f t="array" ref="E17">IF(COUNTIFS(Debts!$E$8:$E$17,A17)=0,"",INDEX(Debts!$D$8:$D$17,MATCH(A17,Debts!$E$8:$E$17,0)))</f>
        <v/>
      </c>
      <c r="F17" s="4"/>
      <c r="G17" s="4"/>
    </row>
    <row r="18" ht="22.5" customHeight="1">
      <c r="A18" s="4"/>
      <c r="B18" s="4"/>
      <c r="C18" s="4"/>
      <c r="D18" s="4"/>
      <c r="E18" s="4"/>
      <c r="F18" s="4"/>
      <c r="G18" s="4"/>
    </row>
    <row r="19" ht="22.5" customHeight="1">
      <c r="A19" s="4"/>
      <c r="B19" s="4"/>
      <c r="C19" s="4"/>
      <c r="D19" s="4"/>
      <c r="E19" s="4"/>
      <c r="F19" s="4"/>
      <c r="G19" s="4"/>
    </row>
    <row r="20" ht="22.5" customHeight="1">
      <c r="A20" s="4"/>
      <c r="B20" s="4"/>
      <c r="C20" s="4"/>
      <c r="D20" s="4"/>
      <c r="E20" s="4"/>
      <c r="F20" s="4"/>
      <c r="G20" s="4"/>
    </row>
    <row r="21" ht="22.5" customHeight="1">
      <c r="A21" s="4"/>
      <c r="B21" s="4"/>
      <c r="C21" s="4"/>
      <c r="D21" s="4"/>
      <c r="E21" s="4"/>
      <c r="F21" s="4"/>
      <c r="G21" s="4"/>
    </row>
    <row r="22" ht="22.5" customHeight="1">
      <c r="A22" s="4"/>
      <c r="B22" s="4"/>
      <c r="C22" s="4"/>
      <c r="D22" s="4"/>
      <c r="E22" s="4"/>
      <c r="F22" s="4"/>
      <c r="G22" s="4"/>
    </row>
    <row r="23" ht="22.5" customHeight="1">
      <c r="A23" s="4"/>
      <c r="B23" s="4"/>
      <c r="C23" s="4"/>
      <c r="D23" s="4"/>
      <c r="E23" s="4"/>
      <c r="F23" s="4"/>
      <c r="G23" s="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2.63" defaultRowHeight="15.0"/>
  <cols>
    <col customWidth="1" min="1" max="1" width="27.0"/>
    <col customWidth="1" min="2" max="56" width="18.0"/>
  </cols>
  <sheetData>
    <row r="1" ht="22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</row>
    <row r="2" ht="22.5" customHeight="1">
      <c r="A2" s="6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ht="22.5" customHeight="1">
      <c r="A3" s="8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ht="22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</row>
    <row r="5" ht="22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ht="22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</row>
    <row r="7" ht="31.5" customHeight="1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  <c r="AM7" s="9" t="s">
        <v>94</v>
      </c>
      <c r="AN7" s="9" t="s">
        <v>95</v>
      </c>
      <c r="AO7" s="9" t="s">
        <v>96</v>
      </c>
      <c r="AP7" s="9" t="s">
        <v>97</v>
      </c>
      <c r="AQ7" s="9" t="s">
        <v>98</v>
      </c>
      <c r="AR7" s="9" t="s">
        <v>99</v>
      </c>
      <c r="AS7" s="9" t="s">
        <v>100</v>
      </c>
      <c r="AT7" s="9" t="s">
        <v>101</v>
      </c>
      <c r="AU7" s="9" t="s">
        <v>102</v>
      </c>
      <c r="AV7" s="9" t="s">
        <v>103</v>
      </c>
      <c r="AW7" s="9" t="s">
        <v>104</v>
      </c>
      <c r="AX7" s="9" t="s">
        <v>105</v>
      </c>
      <c r="AY7" s="9" t="s">
        <v>106</v>
      </c>
      <c r="AZ7" s="9" t="s">
        <v>107</v>
      </c>
      <c r="BA7" s="9" t="s">
        <v>108</v>
      </c>
      <c r="BB7" s="9" t="s">
        <v>109</v>
      </c>
      <c r="BC7" s="9" t="s">
        <v>110</v>
      </c>
      <c r="BD7" s="9" t="s">
        <v>111</v>
      </c>
    </row>
    <row r="8" ht="22.5" customHeight="1">
      <c r="A8" s="4">
        <v>1.0</v>
      </c>
      <c r="B8" s="20">
        <f t="shared" ref="B8:C8" si="1">SUM(G8,L8,Q8,V8,AA8,AF8,AK8,AP8,AU8,AZ8)</f>
        <v>0</v>
      </c>
      <c r="C8" s="20">
        <f t="shared" si="1"/>
        <v>0</v>
      </c>
      <c r="D8" s="20">
        <f t="shared" ref="D8:D367" si="3">SUM(I8,N8,S8,X8,AC8,AH8,AM8,AR8,AW8,BB8,J8,O8,T8,Y8,AD8,AI8,AN8,AS8,AX8,BC8)</f>
        <v>0</v>
      </c>
      <c r="E8" s="20">
        <f t="shared" ref="E8:E367" si="4">SUM(K8,P8,U8,Z8,AE8,AJ8,AO8,AT8,AY8,BD8)</f>
        <v>0</v>
      </c>
      <c r="F8" s="20">
        <f>MAX(0,Overview!$B$11-D8)</f>
        <v>0</v>
      </c>
      <c r="G8" s="20">
        <f>IF(Priority!C8="",0,Priority!C8)</f>
        <v>0</v>
      </c>
      <c r="H8" s="20">
        <f>ROUND(G8*Priority!D8/12,2)</f>
        <v>0</v>
      </c>
      <c r="I8" s="20">
        <f>MIN(G8+H8,Priority!E8)</f>
        <v>0</v>
      </c>
      <c r="J8" s="20">
        <f>MIN(MAX(0,G8+H8-I8),MAX(0,Overview!$B$11-SUM(I8,N8,S8,X8,AC8,AH8,AM8,AR8,AW8,BB8)))</f>
        <v>0</v>
      </c>
      <c r="K8" s="20">
        <f t="shared" ref="K8:K367" si="5">MAX(0,G8+H8-I8-J8)</f>
        <v>0</v>
      </c>
      <c r="L8" s="20">
        <f>IF(Priority!C9="",0,Priority!C9)</f>
        <v>0</v>
      </c>
      <c r="M8" s="20">
        <f>ROUND(L8*Priority!D9/12,2)</f>
        <v>0</v>
      </c>
      <c r="N8" s="20">
        <f>MIN(L8+M8,Priority!E9)</f>
        <v>0</v>
      </c>
      <c r="O8" s="20">
        <f>MIN(MAX(0,L8+M8-N8),MAX(0,Overview!$B$11-SUM(I8,N8,S8,X8,AC8,AH8,AM8,AR8,AW8,BB8)-SUM(J8)))</f>
        <v>0</v>
      </c>
      <c r="P8" s="20">
        <f t="shared" ref="P8:P367" si="6">MAX(0,L8+M8-N8-O8)</f>
        <v>0</v>
      </c>
      <c r="Q8" s="20">
        <f>IF(Priority!C10="",0,Priority!C10)</f>
        <v>0</v>
      </c>
      <c r="R8" s="20">
        <f>ROUND(Q8*Priority!D10/12,2)</f>
        <v>0</v>
      </c>
      <c r="S8" s="20">
        <f>MIN(Q8+R8,Priority!E10)</f>
        <v>0</v>
      </c>
      <c r="T8" s="20">
        <f>MIN(MAX(0,Q8+R8-S8),MAX(0,Overview!$B$11-SUM(I8,N8,S8,X8,AC8,AH8,AM8,AR8,AW8,BB8)-SUM(J8,O8)))</f>
        <v>0</v>
      </c>
      <c r="U8" s="20">
        <f t="shared" ref="U8:U367" si="7">MAX(0,Q8+R8-S8-T8)</f>
        <v>0</v>
      </c>
      <c r="V8" s="20">
        <f>IF(Priority!C11="",0,Priority!C11)</f>
        <v>0</v>
      </c>
      <c r="W8" s="20">
        <f>ROUND(V8*Priority!D11/12,2)</f>
        <v>0</v>
      </c>
      <c r="X8" s="20">
        <f>MIN(V8+W8,Priority!E11)</f>
        <v>0</v>
      </c>
      <c r="Y8" s="20">
        <f>MIN(MAX(0,V8+W8-X8),MAX(0,Overview!$B$11-SUM(I8,N8,S8,X8,AC8,AH8,AM8,AR8,AW8,BB8)-SUM(J8,O8,T8)))</f>
        <v>0</v>
      </c>
      <c r="Z8" s="20">
        <f t="shared" ref="Z8:Z367" si="8">MAX(0,V8+W8-X8-Y8)</f>
        <v>0</v>
      </c>
      <c r="AA8" s="20">
        <f>IF(Priority!C12="",0,Priority!C12)</f>
        <v>0</v>
      </c>
      <c r="AB8" s="20">
        <f>ROUND(AA8*Priority!D12/12,2)</f>
        <v>0</v>
      </c>
      <c r="AC8" s="20">
        <f>MIN(AA8+AB8,Priority!E12)</f>
        <v>0</v>
      </c>
      <c r="AD8" s="20">
        <f>MIN(MAX(0,AA8+AB8-AC8),MAX(0,Overview!$B$11-SUM(I8,N8,S8,X8,AC8,AH8,AM8,AR8,AW8,BB8)-SUM(J8,O8,T8,Y8)))</f>
        <v>0</v>
      </c>
      <c r="AE8" s="20">
        <f t="shared" ref="AE8:AE367" si="9">MAX(0,AA8+AB8-AC8-AD8)</f>
        <v>0</v>
      </c>
      <c r="AF8" s="20">
        <f>IF(Priority!C13="",0,Priority!C13)</f>
        <v>0</v>
      </c>
      <c r="AG8" s="20">
        <f>ROUND(AF8*Priority!D13/12,2)</f>
        <v>0</v>
      </c>
      <c r="AH8" s="20">
        <f>MIN(AF8+AG8,Priority!E13)</f>
        <v>0</v>
      </c>
      <c r="AI8" s="20">
        <f>MIN(MAX(0,AF8+AG8-AH8),MAX(0,Overview!$B$11-SUM(I8,N8,S8,X8,AC8,AH8,AM8,AR8,AW8,BB8)-SUM(J8,O8,T8,Y8,AD8)))</f>
        <v>0</v>
      </c>
      <c r="AJ8" s="20">
        <f t="shared" ref="AJ8:AJ367" si="10">MAX(0,AF8+AG8-AH8-AI8)</f>
        <v>0</v>
      </c>
      <c r="AK8" s="20">
        <f>IF(Priority!C14="",0,Priority!C14)</f>
        <v>0</v>
      </c>
      <c r="AL8" s="20">
        <f>ROUND(AK8*Priority!D14/12,2)</f>
        <v>0</v>
      </c>
      <c r="AM8" s="20">
        <f>MIN(AK8+AL8,Priority!E14)</f>
        <v>0</v>
      </c>
      <c r="AN8" s="20">
        <f>MIN(MAX(0,AK8+AL8-AM8),MAX(0,Overview!$B$11-SUM(I8,N8,S8,X8,AC8,AH8,AM8,AR8,AW8,BB8)-SUM(J8,O8,T8,Y8,AD8,AI8)))</f>
        <v>0</v>
      </c>
      <c r="AO8" s="20">
        <f t="shared" ref="AO8:AO367" si="11">MAX(0,AK8+AL8-AM8-AN8)</f>
        <v>0</v>
      </c>
      <c r="AP8" s="20">
        <f>IF(Priority!C15="",0,Priority!C15)</f>
        <v>0</v>
      </c>
      <c r="AQ8" s="20">
        <f>ROUND(AP8*Priority!D15/12,2)</f>
        <v>0</v>
      </c>
      <c r="AR8" s="20">
        <f>MIN(AP8+AQ8,Priority!E15)</f>
        <v>0</v>
      </c>
      <c r="AS8" s="20">
        <f>MIN(MAX(0,AP8+AQ8-AR8),MAX(0,Overview!$B$11-SUM(I8,N8,S8,X8,AC8,AH8,AM8,AR8,AW8,BB8)-SUM(J8,O8,T8,Y8,AD8,AI8,AN8)))</f>
        <v>0</v>
      </c>
      <c r="AT8" s="20">
        <f t="shared" ref="AT8:AT367" si="12">MAX(0,AP8+AQ8-AR8-AS8)</f>
        <v>0</v>
      </c>
      <c r="AU8" s="20">
        <f>IF(Priority!C16="",0,Priority!C16)</f>
        <v>0</v>
      </c>
      <c r="AV8" s="20">
        <f>ROUND(AU8*Priority!D16/12,2)</f>
        <v>0</v>
      </c>
      <c r="AW8" s="20">
        <f>MIN(AU8+AV8,Priority!E16)</f>
        <v>0</v>
      </c>
      <c r="AX8" s="20">
        <f>MIN(MAX(0,AU8+AV8-AW8),MAX(0,Overview!$B$11-SUM(I8,N8,S8,X8,AC8,AH8,AM8,AR8,AW8,BB8)-SUM(J8,O8,T8,Y8,AD8,AI8,AN8,AS8)))</f>
        <v>0</v>
      </c>
      <c r="AY8" s="20">
        <f t="shared" ref="AY8:AY367" si="13">MAX(0,AU8+AV8-AW8-AX8)</f>
        <v>0</v>
      </c>
      <c r="AZ8" s="20">
        <f>IF(Priority!C17="",0,Priority!C17)</f>
        <v>0</v>
      </c>
      <c r="BA8" s="20">
        <f>ROUND(AZ8*Priority!D17/12,2)</f>
        <v>0</v>
      </c>
      <c r="BB8" s="20">
        <f>MIN(AZ8+BA8,Priority!E17)</f>
        <v>0</v>
      </c>
      <c r="BC8" s="20">
        <f>MIN(MAX(0,AZ8+BA8-BB8),MAX(0,Overview!$B$11-SUM(I8,N8,S8,X8,AC8,AH8,AM8,AR8,AW8,BB8)-SUM(J8,O8,T8,Y8,AD8,AI8,AN8,AS8,AX8)))</f>
        <v>0</v>
      </c>
      <c r="BD8" s="20">
        <f t="shared" ref="BD8:BD367" si="14">MAX(0,AZ8+BA8-BB8-BC8)</f>
        <v>0</v>
      </c>
    </row>
    <row r="9" ht="22.5" customHeight="1">
      <c r="A9" s="4">
        <v>2.0</v>
      </c>
      <c r="B9" s="20">
        <f t="shared" ref="B9:C9" si="2">SUM(G9,L9,Q9,V9,AA9,AF9,AK9,AP9,AU9,AZ9)</f>
        <v>0</v>
      </c>
      <c r="C9" s="20">
        <f t="shared" si="2"/>
        <v>0</v>
      </c>
      <c r="D9" s="20">
        <f t="shared" si="3"/>
        <v>0</v>
      </c>
      <c r="E9" s="20">
        <f t="shared" si="4"/>
        <v>0</v>
      </c>
      <c r="F9" s="20">
        <f>MAX(0,Overview!$B$11-D9)</f>
        <v>0</v>
      </c>
      <c r="G9" s="20">
        <f t="shared" ref="G9:G367" si="16">K8</f>
        <v>0</v>
      </c>
      <c r="H9" s="20">
        <f>ROUND(G9*Priority!D8/12,2)</f>
        <v>0</v>
      </c>
      <c r="I9" s="20">
        <f>MIN(G9+H9,Priority!E8)</f>
        <v>0</v>
      </c>
      <c r="J9" s="20">
        <f>MIN(MAX(0,G9+H9-I9),MAX(0,Overview!$B$11-SUM(I9,N9,S9,X9,AC9,AH9,AM9,AR9,AW9,BB9)))</f>
        <v>0</v>
      </c>
      <c r="K9" s="20">
        <f t="shared" si="5"/>
        <v>0</v>
      </c>
      <c r="L9" s="20">
        <f t="shared" ref="L9:L367" si="17">P8</f>
        <v>0</v>
      </c>
      <c r="M9" s="20">
        <f>ROUND(L9*Priority!D9/12,2)</f>
        <v>0</v>
      </c>
      <c r="N9" s="20">
        <f>MIN(L9+M9,Priority!E9)</f>
        <v>0</v>
      </c>
      <c r="O9" s="20">
        <f>MIN(MAX(0,L9+M9-N9),MAX(0,Overview!$B$11-SUM(I9,N9,S9,X9,AC9,AH9,AM9,AR9,AW9,BB9)-SUM(J9)))</f>
        <v>0</v>
      </c>
      <c r="P9" s="20">
        <f t="shared" si="6"/>
        <v>0</v>
      </c>
      <c r="Q9" s="20">
        <f t="shared" ref="Q9:Q367" si="18">U8</f>
        <v>0</v>
      </c>
      <c r="R9" s="20">
        <f>ROUND(Q9*Priority!D10/12,2)</f>
        <v>0</v>
      </c>
      <c r="S9" s="20">
        <f>MIN(Q9+R9,Priority!E10)</f>
        <v>0</v>
      </c>
      <c r="T9" s="20">
        <f>MIN(MAX(0,Q9+R9-S9),MAX(0,Overview!$B$11-SUM(I9,N9,S9,X9,AC9,AH9,AM9,AR9,AW9,BB9)-SUM(J9,O9)))</f>
        <v>0</v>
      </c>
      <c r="U9" s="20">
        <f t="shared" si="7"/>
        <v>0</v>
      </c>
      <c r="V9" s="20">
        <f t="shared" ref="V9:V367" si="19">Z8</f>
        <v>0</v>
      </c>
      <c r="W9" s="20">
        <f>ROUND(V9*Priority!D11/12,2)</f>
        <v>0</v>
      </c>
      <c r="X9" s="20">
        <f>MIN(V9+W9,Priority!E11)</f>
        <v>0</v>
      </c>
      <c r="Y9" s="20">
        <f>MIN(MAX(0,V9+W9-X9),MAX(0,Overview!$B$11-SUM(I9,N9,S9,X9,AC9,AH9,AM9,AR9,AW9,BB9)-SUM(J9,O9,T9)))</f>
        <v>0</v>
      </c>
      <c r="Z9" s="20">
        <f t="shared" si="8"/>
        <v>0</v>
      </c>
      <c r="AA9" s="20">
        <f t="shared" ref="AA9:AA367" si="20">AE8</f>
        <v>0</v>
      </c>
      <c r="AB9" s="20">
        <f>ROUND(AA9*Priority!D12/12,2)</f>
        <v>0</v>
      </c>
      <c r="AC9" s="20">
        <f>MIN(AA9+AB9,Priority!E12)</f>
        <v>0</v>
      </c>
      <c r="AD9" s="20">
        <f>MIN(MAX(0,AA9+AB9-AC9),MAX(0,Overview!$B$11-SUM(I9,N9,S9,X9,AC9,AH9,AM9,AR9,AW9,BB9)-SUM(J9,O9,T9,Y9)))</f>
        <v>0</v>
      </c>
      <c r="AE9" s="20">
        <f t="shared" si="9"/>
        <v>0</v>
      </c>
      <c r="AF9" s="20">
        <f t="shared" ref="AF9:AF367" si="21">AJ8</f>
        <v>0</v>
      </c>
      <c r="AG9" s="20">
        <f>ROUND(AF9*Priority!D13/12,2)</f>
        <v>0</v>
      </c>
      <c r="AH9" s="20">
        <f>MIN(AF9+AG9,Priority!E13)</f>
        <v>0</v>
      </c>
      <c r="AI9" s="20">
        <f>MIN(MAX(0,AF9+AG9-AH9),MAX(0,Overview!$B$11-SUM(I9,N9,S9,X9,AC9,AH9,AM9,AR9,AW9,BB9)-SUM(J9,O9,T9,Y9,AD9)))</f>
        <v>0</v>
      </c>
      <c r="AJ9" s="20">
        <f t="shared" si="10"/>
        <v>0</v>
      </c>
      <c r="AK9" s="20">
        <f t="shared" ref="AK9:AK367" si="22">AO8</f>
        <v>0</v>
      </c>
      <c r="AL9" s="20">
        <f>ROUND(AK9*Priority!D14/12,2)</f>
        <v>0</v>
      </c>
      <c r="AM9" s="20">
        <f>MIN(AK9+AL9,Priority!E14)</f>
        <v>0</v>
      </c>
      <c r="AN9" s="20">
        <f>MIN(MAX(0,AK9+AL9-AM9),MAX(0,Overview!$B$11-SUM(I9,N9,S9,X9,AC9,AH9,AM9,AR9,AW9,BB9)-SUM(J9,O9,T9,Y9,AD9,AI9)))</f>
        <v>0</v>
      </c>
      <c r="AO9" s="20">
        <f t="shared" si="11"/>
        <v>0</v>
      </c>
      <c r="AP9" s="20">
        <f t="shared" ref="AP9:AP367" si="23">AT8</f>
        <v>0</v>
      </c>
      <c r="AQ9" s="20">
        <f>ROUND(AP9*Priority!D15/12,2)</f>
        <v>0</v>
      </c>
      <c r="AR9" s="20">
        <f>MIN(AP9+AQ9,Priority!E15)</f>
        <v>0</v>
      </c>
      <c r="AS9" s="20">
        <f>MIN(MAX(0,AP9+AQ9-AR9),MAX(0,Overview!$B$11-SUM(I9,N9,S9,X9,AC9,AH9,AM9,AR9,AW9,BB9)-SUM(J9,O9,T9,Y9,AD9,AI9,AN9)))</f>
        <v>0</v>
      </c>
      <c r="AT9" s="20">
        <f t="shared" si="12"/>
        <v>0</v>
      </c>
      <c r="AU9" s="20">
        <f t="shared" ref="AU9:AU367" si="24">AY8</f>
        <v>0</v>
      </c>
      <c r="AV9" s="20">
        <f>ROUND(AU9*Priority!D16/12,2)</f>
        <v>0</v>
      </c>
      <c r="AW9" s="20">
        <f>MIN(AU9+AV9,Priority!E16)</f>
        <v>0</v>
      </c>
      <c r="AX9" s="20">
        <f>MIN(MAX(0,AU9+AV9-AW9),MAX(0,Overview!$B$11-SUM(I9,N9,S9,X9,AC9,AH9,AM9,AR9,AW9,BB9)-SUM(J9,O9,T9,Y9,AD9,AI9,AN9,AS9)))</f>
        <v>0</v>
      </c>
      <c r="AY9" s="20">
        <f t="shared" si="13"/>
        <v>0</v>
      </c>
      <c r="AZ9" s="20">
        <f t="shared" ref="AZ9:AZ367" si="25">BD8</f>
        <v>0</v>
      </c>
      <c r="BA9" s="20">
        <f>ROUND(AZ9*Priority!D17/12,2)</f>
        <v>0</v>
      </c>
      <c r="BB9" s="20">
        <f>MIN(AZ9+BA9,Priority!E17)</f>
        <v>0</v>
      </c>
      <c r="BC9" s="20">
        <f>MIN(MAX(0,AZ9+BA9-BB9),MAX(0,Overview!$B$11-SUM(I9,N9,S9,X9,AC9,AH9,AM9,AR9,AW9,BB9)-SUM(J9,O9,T9,Y9,AD9,AI9,AN9,AS9,AX9)))</f>
        <v>0</v>
      </c>
      <c r="BD9" s="20">
        <f t="shared" si="14"/>
        <v>0</v>
      </c>
    </row>
    <row r="10" ht="22.5" customHeight="1">
      <c r="A10" s="4">
        <v>3.0</v>
      </c>
      <c r="B10" s="20">
        <f t="shared" ref="B10:C10" si="15">SUM(G10,L10,Q10,V10,AA10,AF10,AK10,AP10,AU10,AZ10)</f>
        <v>0</v>
      </c>
      <c r="C10" s="20">
        <f t="shared" si="15"/>
        <v>0</v>
      </c>
      <c r="D10" s="20">
        <f t="shared" si="3"/>
        <v>0</v>
      </c>
      <c r="E10" s="20">
        <f t="shared" si="4"/>
        <v>0</v>
      </c>
      <c r="F10" s="20">
        <f>MAX(0,Overview!$B$11-D10)</f>
        <v>0</v>
      </c>
      <c r="G10" s="20">
        <f t="shared" si="16"/>
        <v>0</v>
      </c>
      <c r="H10" s="20">
        <f>ROUND(G10*Priority!D8/12,2)</f>
        <v>0</v>
      </c>
      <c r="I10" s="20">
        <f>MIN(G10+H10,Priority!E8)</f>
        <v>0</v>
      </c>
      <c r="J10" s="20">
        <f>MIN(MAX(0,G10+H10-I10),MAX(0,Overview!$B$11-SUM(I10,N10,S10,X10,AC10,AH10,AM10,AR10,AW10,BB10)))</f>
        <v>0</v>
      </c>
      <c r="K10" s="20">
        <f t="shared" si="5"/>
        <v>0</v>
      </c>
      <c r="L10" s="20">
        <f t="shared" si="17"/>
        <v>0</v>
      </c>
      <c r="M10" s="20">
        <f>ROUND(L10*Priority!D9/12,2)</f>
        <v>0</v>
      </c>
      <c r="N10" s="20">
        <f>MIN(L10+M10,Priority!E9)</f>
        <v>0</v>
      </c>
      <c r="O10" s="20">
        <f>MIN(MAX(0,L10+M10-N10),MAX(0,Overview!$B$11-SUM(I10,N10,S10,X10,AC10,AH10,AM10,AR10,AW10,BB10)-SUM(J10)))</f>
        <v>0</v>
      </c>
      <c r="P10" s="20">
        <f t="shared" si="6"/>
        <v>0</v>
      </c>
      <c r="Q10" s="20">
        <f t="shared" si="18"/>
        <v>0</v>
      </c>
      <c r="R10" s="20">
        <f>ROUND(Q10*Priority!D10/12,2)</f>
        <v>0</v>
      </c>
      <c r="S10" s="20">
        <f>MIN(Q10+R10,Priority!E10)</f>
        <v>0</v>
      </c>
      <c r="T10" s="20">
        <f>MIN(MAX(0,Q10+R10-S10),MAX(0,Overview!$B$11-SUM(I10,N10,S10,X10,AC10,AH10,AM10,AR10,AW10,BB10)-SUM(J10,O10)))</f>
        <v>0</v>
      </c>
      <c r="U10" s="20">
        <f t="shared" si="7"/>
        <v>0</v>
      </c>
      <c r="V10" s="20">
        <f t="shared" si="19"/>
        <v>0</v>
      </c>
      <c r="W10" s="20">
        <f>ROUND(V10*Priority!D11/12,2)</f>
        <v>0</v>
      </c>
      <c r="X10" s="20">
        <f>MIN(V10+W10,Priority!E11)</f>
        <v>0</v>
      </c>
      <c r="Y10" s="20">
        <f>MIN(MAX(0,V10+W10-X10),MAX(0,Overview!$B$11-SUM(I10,N10,S10,X10,AC10,AH10,AM10,AR10,AW10,BB10)-SUM(J10,O10,T10)))</f>
        <v>0</v>
      </c>
      <c r="Z10" s="20">
        <f t="shared" si="8"/>
        <v>0</v>
      </c>
      <c r="AA10" s="20">
        <f t="shared" si="20"/>
        <v>0</v>
      </c>
      <c r="AB10" s="20">
        <f>ROUND(AA10*Priority!D12/12,2)</f>
        <v>0</v>
      </c>
      <c r="AC10" s="20">
        <f>MIN(AA10+AB10,Priority!E12)</f>
        <v>0</v>
      </c>
      <c r="AD10" s="20">
        <f>MIN(MAX(0,AA10+AB10-AC10),MAX(0,Overview!$B$11-SUM(I10,N10,S10,X10,AC10,AH10,AM10,AR10,AW10,BB10)-SUM(J10,O10,T10,Y10)))</f>
        <v>0</v>
      </c>
      <c r="AE10" s="20">
        <f t="shared" si="9"/>
        <v>0</v>
      </c>
      <c r="AF10" s="20">
        <f t="shared" si="21"/>
        <v>0</v>
      </c>
      <c r="AG10" s="20">
        <f>ROUND(AF10*Priority!D13/12,2)</f>
        <v>0</v>
      </c>
      <c r="AH10" s="20">
        <f>MIN(AF10+AG10,Priority!E13)</f>
        <v>0</v>
      </c>
      <c r="AI10" s="20">
        <f>MIN(MAX(0,AF10+AG10-AH10),MAX(0,Overview!$B$11-SUM(I10,N10,S10,X10,AC10,AH10,AM10,AR10,AW10,BB10)-SUM(J10,O10,T10,Y10,AD10)))</f>
        <v>0</v>
      </c>
      <c r="AJ10" s="20">
        <f t="shared" si="10"/>
        <v>0</v>
      </c>
      <c r="AK10" s="20">
        <f t="shared" si="22"/>
        <v>0</v>
      </c>
      <c r="AL10" s="20">
        <f>ROUND(AK10*Priority!D14/12,2)</f>
        <v>0</v>
      </c>
      <c r="AM10" s="20">
        <f>MIN(AK10+AL10,Priority!E14)</f>
        <v>0</v>
      </c>
      <c r="AN10" s="20">
        <f>MIN(MAX(0,AK10+AL10-AM10),MAX(0,Overview!$B$11-SUM(I10,N10,S10,X10,AC10,AH10,AM10,AR10,AW10,BB10)-SUM(J10,O10,T10,Y10,AD10,AI10)))</f>
        <v>0</v>
      </c>
      <c r="AO10" s="20">
        <f t="shared" si="11"/>
        <v>0</v>
      </c>
      <c r="AP10" s="20">
        <f t="shared" si="23"/>
        <v>0</v>
      </c>
      <c r="AQ10" s="20">
        <f>ROUND(AP10*Priority!D15/12,2)</f>
        <v>0</v>
      </c>
      <c r="AR10" s="20">
        <f>MIN(AP10+AQ10,Priority!E15)</f>
        <v>0</v>
      </c>
      <c r="AS10" s="20">
        <f>MIN(MAX(0,AP10+AQ10-AR10),MAX(0,Overview!$B$11-SUM(I10,N10,S10,X10,AC10,AH10,AM10,AR10,AW10,BB10)-SUM(J10,O10,T10,Y10,AD10,AI10,AN10)))</f>
        <v>0</v>
      </c>
      <c r="AT10" s="20">
        <f t="shared" si="12"/>
        <v>0</v>
      </c>
      <c r="AU10" s="20">
        <f t="shared" si="24"/>
        <v>0</v>
      </c>
      <c r="AV10" s="20">
        <f>ROUND(AU10*Priority!D16/12,2)</f>
        <v>0</v>
      </c>
      <c r="AW10" s="20">
        <f>MIN(AU10+AV10,Priority!E16)</f>
        <v>0</v>
      </c>
      <c r="AX10" s="20">
        <f>MIN(MAX(0,AU10+AV10-AW10),MAX(0,Overview!$B$11-SUM(I10,N10,S10,X10,AC10,AH10,AM10,AR10,AW10,BB10)-SUM(J10,O10,T10,Y10,AD10,AI10,AN10,AS10)))</f>
        <v>0</v>
      </c>
      <c r="AY10" s="20">
        <f t="shared" si="13"/>
        <v>0</v>
      </c>
      <c r="AZ10" s="20">
        <f t="shared" si="25"/>
        <v>0</v>
      </c>
      <c r="BA10" s="20">
        <f>ROUND(AZ10*Priority!D17/12,2)</f>
        <v>0</v>
      </c>
      <c r="BB10" s="20">
        <f>MIN(AZ10+BA10,Priority!E17)</f>
        <v>0</v>
      </c>
      <c r="BC10" s="20">
        <f>MIN(MAX(0,AZ10+BA10-BB10),MAX(0,Overview!$B$11-SUM(I10,N10,S10,X10,AC10,AH10,AM10,AR10,AW10,BB10)-SUM(J10,O10,T10,Y10,AD10,AI10,AN10,AS10,AX10)))</f>
        <v>0</v>
      </c>
      <c r="BD10" s="20">
        <f t="shared" si="14"/>
        <v>0</v>
      </c>
    </row>
    <row r="11" ht="22.5" customHeight="1">
      <c r="A11" s="4">
        <v>4.0</v>
      </c>
      <c r="B11" s="20">
        <f t="shared" ref="B11:C11" si="26">SUM(G11,L11,Q11,V11,AA11,AF11,AK11,AP11,AU11,AZ11)</f>
        <v>0</v>
      </c>
      <c r="C11" s="20">
        <f t="shared" si="26"/>
        <v>0</v>
      </c>
      <c r="D11" s="20">
        <f t="shared" si="3"/>
        <v>0</v>
      </c>
      <c r="E11" s="20">
        <f t="shared" si="4"/>
        <v>0</v>
      </c>
      <c r="F11" s="20">
        <f>MAX(0,Overview!$B$11-D11)</f>
        <v>0</v>
      </c>
      <c r="G11" s="20">
        <f t="shared" si="16"/>
        <v>0</v>
      </c>
      <c r="H11" s="20">
        <f>ROUND(G11*Priority!D8/12,2)</f>
        <v>0</v>
      </c>
      <c r="I11" s="20">
        <f>MIN(G11+H11,Priority!E8)</f>
        <v>0</v>
      </c>
      <c r="J11" s="20">
        <f>MIN(MAX(0,G11+H11-I11),MAX(0,Overview!$B$11-SUM(I11,N11,S11,X11,AC11,AH11,AM11,AR11,AW11,BB11)))</f>
        <v>0</v>
      </c>
      <c r="K11" s="20">
        <f t="shared" si="5"/>
        <v>0</v>
      </c>
      <c r="L11" s="20">
        <f t="shared" si="17"/>
        <v>0</v>
      </c>
      <c r="M11" s="20">
        <f>ROUND(L11*Priority!D9/12,2)</f>
        <v>0</v>
      </c>
      <c r="N11" s="20">
        <f>MIN(L11+M11,Priority!E9)</f>
        <v>0</v>
      </c>
      <c r="O11" s="20">
        <f>MIN(MAX(0,L11+M11-N11),MAX(0,Overview!$B$11-SUM(I11,N11,S11,X11,AC11,AH11,AM11,AR11,AW11,BB11)-SUM(J11)))</f>
        <v>0</v>
      </c>
      <c r="P11" s="20">
        <f t="shared" si="6"/>
        <v>0</v>
      </c>
      <c r="Q11" s="20">
        <f t="shared" si="18"/>
        <v>0</v>
      </c>
      <c r="R11" s="20">
        <f>ROUND(Q11*Priority!D10/12,2)</f>
        <v>0</v>
      </c>
      <c r="S11" s="20">
        <f>MIN(Q11+R11,Priority!E10)</f>
        <v>0</v>
      </c>
      <c r="T11" s="20">
        <f>MIN(MAX(0,Q11+R11-S11),MAX(0,Overview!$B$11-SUM(I11,N11,S11,X11,AC11,AH11,AM11,AR11,AW11,BB11)-SUM(J11,O11)))</f>
        <v>0</v>
      </c>
      <c r="U11" s="20">
        <f t="shared" si="7"/>
        <v>0</v>
      </c>
      <c r="V11" s="20">
        <f t="shared" si="19"/>
        <v>0</v>
      </c>
      <c r="W11" s="20">
        <f>ROUND(V11*Priority!D11/12,2)</f>
        <v>0</v>
      </c>
      <c r="X11" s="20">
        <f>MIN(V11+W11,Priority!E11)</f>
        <v>0</v>
      </c>
      <c r="Y11" s="20">
        <f>MIN(MAX(0,V11+W11-X11),MAX(0,Overview!$B$11-SUM(I11,N11,S11,X11,AC11,AH11,AM11,AR11,AW11,BB11)-SUM(J11,O11,T11)))</f>
        <v>0</v>
      </c>
      <c r="Z11" s="20">
        <f t="shared" si="8"/>
        <v>0</v>
      </c>
      <c r="AA11" s="20">
        <f t="shared" si="20"/>
        <v>0</v>
      </c>
      <c r="AB11" s="20">
        <f>ROUND(AA11*Priority!D12/12,2)</f>
        <v>0</v>
      </c>
      <c r="AC11" s="20">
        <f>MIN(AA11+AB11,Priority!E12)</f>
        <v>0</v>
      </c>
      <c r="AD11" s="20">
        <f>MIN(MAX(0,AA11+AB11-AC11),MAX(0,Overview!$B$11-SUM(I11,N11,S11,X11,AC11,AH11,AM11,AR11,AW11,BB11)-SUM(J11,O11,T11,Y11)))</f>
        <v>0</v>
      </c>
      <c r="AE11" s="20">
        <f t="shared" si="9"/>
        <v>0</v>
      </c>
      <c r="AF11" s="20">
        <f t="shared" si="21"/>
        <v>0</v>
      </c>
      <c r="AG11" s="20">
        <f>ROUND(AF11*Priority!D13/12,2)</f>
        <v>0</v>
      </c>
      <c r="AH11" s="20">
        <f>MIN(AF11+AG11,Priority!E13)</f>
        <v>0</v>
      </c>
      <c r="AI11" s="20">
        <f>MIN(MAX(0,AF11+AG11-AH11),MAX(0,Overview!$B$11-SUM(I11,N11,S11,X11,AC11,AH11,AM11,AR11,AW11,BB11)-SUM(J11,O11,T11,Y11,AD11)))</f>
        <v>0</v>
      </c>
      <c r="AJ11" s="20">
        <f t="shared" si="10"/>
        <v>0</v>
      </c>
      <c r="AK11" s="20">
        <f t="shared" si="22"/>
        <v>0</v>
      </c>
      <c r="AL11" s="20">
        <f>ROUND(AK11*Priority!D14/12,2)</f>
        <v>0</v>
      </c>
      <c r="AM11" s="20">
        <f>MIN(AK11+AL11,Priority!E14)</f>
        <v>0</v>
      </c>
      <c r="AN11" s="20">
        <f>MIN(MAX(0,AK11+AL11-AM11),MAX(0,Overview!$B$11-SUM(I11,N11,S11,X11,AC11,AH11,AM11,AR11,AW11,BB11)-SUM(J11,O11,T11,Y11,AD11,AI11)))</f>
        <v>0</v>
      </c>
      <c r="AO11" s="20">
        <f t="shared" si="11"/>
        <v>0</v>
      </c>
      <c r="AP11" s="20">
        <f t="shared" si="23"/>
        <v>0</v>
      </c>
      <c r="AQ11" s="20">
        <f>ROUND(AP11*Priority!D15/12,2)</f>
        <v>0</v>
      </c>
      <c r="AR11" s="20">
        <f>MIN(AP11+AQ11,Priority!E15)</f>
        <v>0</v>
      </c>
      <c r="AS11" s="20">
        <f>MIN(MAX(0,AP11+AQ11-AR11),MAX(0,Overview!$B$11-SUM(I11,N11,S11,X11,AC11,AH11,AM11,AR11,AW11,BB11)-SUM(J11,O11,T11,Y11,AD11,AI11,AN11)))</f>
        <v>0</v>
      </c>
      <c r="AT11" s="20">
        <f t="shared" si="12"/>
        <v>0</v>
      </c>
      <c r="AU11" s="20">
        <f t="shared" si="24"/>
        <v>0</v>
      </c>
      <c r="AV11" s="20">
        <f>ROUND(AU11*Priority!D16/12,2)</f>
        <v>0</v>
      </c>
      <c r="AW11" s="20">
        <f>MIN(AU11+AV11,Priority!E16)</f>
        <v>0</v>
      </c>
      <c r="AX11" s="20">
        <f>MIN(MAX(0,AU11+AV11-AW11),MAX(0,Overview!$B$11-SUM(I11,N11,S11,X11,AC11,AH11,AM11,AR11,AW11,BB11)-SUM(J11,O11,T11,Y11,AD11,AI11,AN11,AS11)))</f>
        <v>0</v>
      </c>
      <c r="AY11" s="20">
        <f t="shared" si="13"/>
        <v>0</v>
      </c>
      <c r="AZ11" s="20">
        <f t="shared" si="25"/>
        <v>0</v>
      </c>
      <c r="BA11" s="20">
        <f>ROUND(AZ11*Priority!D17/12,2)</f>
        <v>0</v>
      </c>
      <c r="BB11" s="20">
        <f>MIN(AZ11+BA11,Priority!E17)</f>
        <v>0</v>
      </c>
      <c r="BC11" s="20">
        <f>MIN(MAX(0,AZ11+BA11-BB11),MAX(0,Overview!$B$11-SUM(I11,N11,S11,X11,AC11,AH11,AM11,AR11,AW11,BB11)-SUM(J11,O11,T11,Y11,AD11,AI11,AN11,AS11,AX11)))</f>
        <v>0</v>
      </c>
      <c r="BD11" s="20">
        <f t="shared" si="14"/>
        <v>0</v>
      </c>
    </row>
    <row r="12" ht="22.5" customHeight="1">
      <c r="A12" s="4">
        <v>5.0</v>
      </c>
      <c r="B12" s="20">
        <f t="shared" ref="B12:C12" si="27">SUM(G12,L12,Q12,V12,AA12,AF12,AK12,AP12,AU12,AZ12)</f>
        <v>0</v>
      </c>
      <c r="C12" s="20">
        <f t="shared" si="27"/>
        <v>0</v>
      </c>
      <c r="D12" s="20">
        <f t="shared" si="3"/>
        <v>0</v>
      </c>
      <c r="E12" s="20">
        <f t="shared" si="4"/>
        <v>0</v>
      </c>
      <c r="F12" s="20">
        <f>MAX(0,Overview!$B$11-D12)</f>
        <v>0</v>
      </c>
      <c r="G12" s="20">
        <f t="shared" si="16"/>
        <v>0</v>
      </c>
      <c r="H12" s="20">
        <f>ROUND(G12*Priority!D8/12,2)</f>
        <v>0</v>
      </c>
      <c r="I12" s="20">
        <f>MIN(G12+H12,Priority!E8)</f>
        <v>0</v>
      </c>
      <c r="J12" s="20">
        <f>MIN(MAX(0,G12+H12-I12),MAX(0,Overview!$B$11-SUM(I12,N12,S12,X12,AC12,AH12,AM12,AR12,AW12,BB12)))</f>
        <v>0</v>
      </c>
      <c r="K12" s="20">
        <f t="shared" si="5"/>
        <v>0</v>
      </c>
      <c r="L12" s="20">
        <f t="shared" si="17"/>
        <v>0</v>
      </c>
      <c r="M12" s="20">
        <f>ROUND(L12*Priority!D9/12,2)</f>
        <v>0</v>
      </c>
      <c r="N12" s="20">
        <f>MIN(L12+M12,Priority!E9)</f>
        <v>0</v>
      </c>
      <c r="O12" s="20">
        <f>MIN(MAX(0,L12+M12-N12),MAX(0,Overview!$B$11-SUM(I12,N12,S12,X12,AC12,AH12,AM12,AR12,AW12,BB12)-SUM(J12)))</f>
        <v>0</v>
      </c>
      <c r="P12" s="20">
        <f t="shared" si="6"/>
        <v>0</v>
      </c>
      <c r="Q12" s="20">
        <f t="shared" si="18"/>
        <v>0</v>
      </c>
      <c r="R12" s="20">
        <f>ROUND(Q12*Priority!D10/12,2)</f>
        <v>0</v>
      </c>
      <c r="S12" s="20">
        <f>MIN(Q12+R12,Priority!E10)</f>
        <v>0</v>
      </c>
      <c r="T12" s="20">
        <f>MIN(MAX(0,Q12+R12-S12),MAX(0,Overview!$B$11-SUM(I12,N12,S12,X12,AC12,AH12,AM12,AR12,AW12,BB12)-SUM(J12,O12)))</f>
        <v>0</v>
      </c>
      <c r="U12" s="20">
        <f t="shared" si="7"/>
        <v>0</v>
      </c>
      <c r="V12" s="20">
        <f t="shared" si="19"/>
        <v>0</v>
      </c>
      <c r="W12" s="20">
        <f>ROUND(V12*Priority!D11/12,2)</f>
        <v>0</v>
      </c>
      <c r="X12" s="20">
        <f>MIN(V12+W12,Priority!E11)</f>
        <v>0</v>
      </c>
      <c r="Y12" s="20">
        <f>MIN(MAX(0,V12+W12-X12),MAX(0,Overview!$B$11-SUM(I12,N12,S12,X12,AC12,AH12,AM12,AR12,AW12,BB12)-SUM(J12,O12,T12)))</f>
        <v>0</v>
      </c>
      <c r="Z12" s="20">
        <f t="shared" si="8"/>
        <v>0</v>
      </c>
      <c r="AA12" s="20">
        <f t="shared" si="20"/>
        <v>0</v>
      </c>
      <c r="AB12" s="20">
        <f>ROUND(AA12*Priority!D12/12,2)</f>
        <v>0</v>
      </c>
      <c r="AC12" s="20">
        <f>MIN(AA12+AB12,Priority!E12)</f>
        <v>0</v>
      </c>
      <c r="AD12" s="20">
        <f>MIN(MAX(0,AA12+AB12-AC12),MAX(0,Overview!$B$11-SUM(I12,N12,S12,X12,AC12,AH12,AM12,AR12,AW12,BB12)-SUM(J12,O12,T12,Y12)))</f>
        <v>0</v>
      </c>
      <c r="AE12" s="20">
        <f t="shared" si="9"/>
        <v>0</v>
      </c>
      <c r="AF12" s="20">
        <f t="shared" si="21"/>
        <v>0</v>
      </c>
      <c r="AG12" s="20">
        <f>ROUND(AF12*Priority!D13/12,2)</f>
        <v>0</v>
      </c>
      <c r="AH12" s="20">
        <f>MIN(AF12+AG12,Priority!E13)</f>
        <v>0</v>
      </c>
      <c r="AI12" s="20">
        <f>MIN(MAX(0,AF12+AG12-AH12),MAX(0,Overview!$B$11-SUM(I12,N12,S12,X12,AC12,AH12,AM12,AR12,AW12,BB12)-SUM(J12,O12,T12,Y12,AD12)))</f>
        <v>0</v>
      </c>
      <c r="AJ12" s="20">
        <f t="shared" si="10"/>
        <v>0</v>
      </c>
      <c r="AK12" s="20">
        <f t="shared" si="22"/>
        <v>0</v>
      </c>
      <c r="AL12" s="20">
        <f>ROUND(AK12*Priority!D14/12,2)</f>
        <v>0</v>
      </c>
      <c r="AM12" s="20">
        <f>MIN(AK12+AL12,Priority!E14)</f>
        <v>0</v>
      </c>
      <c r="AN12" s="20">
        <f>MIN(MAX(0,AK12+AL12-AM12),MAX(0,Overview!$B$11-SUM(I12,N12,S12,X12,AC12,AH12,AM12,AR12,AW12,BB12)-SUM(J12,O12,T12,Y12,AD12,AI12)))</f>
        <v>0</v>
      </c>
      <c r="AO12" s="20">
        <f t="shared" si="11"/>
        <v>0</v>
      </c>
      <c r="AP12" s="20">
        <f t="shared" si="23"/>
        <v>0</v>
      </c>
      <c r="AQ12" s="20">
        <f>ROUND(AP12*Priority!D15/12,2)</f>
        <v>0</v>
      </c>
      <c r="AR12" s="20">
        <f>MIN(AP12+AQ12,Priority!E15)</f>
        <v>0</v>
      </c>
      <c r="AS12" s="20">
        <f>MIN(MAX(0,AP12+AQ12-AR12),MAX(0,Overview!$B$11-SUM(I12,N12,S12,X12,AC12,AH12,AM12,AR12,AW12,BB12)-SUM(J12,O12,T12,Y12,AD12,AI12,AN12)))</f>
        <v>0</v>
      </c>
      <c r="AT12" s="20">
        <f t="shared" si="12"/>
        <v>0</v>
      </c>
      <c r="AU12" s="20">
        <f t="shared" si="24"/>
        <v>0</v>
      </c>
      <c r="AV12" s="20">
        <f>ROUND(AU12*Priority!D16/12,2)</f>
        <v>0</v>
      </c>
      <c r="AW12" s="20">
        <f>MIN(AU12+AV12,Priority!E16)</f>
        <v>0</v>
      </c>
      <c r="AX12" s="20">
        <f>MIN(MAX(0,AU12+AV12-AW12),MAX(0,Overview!$B$11-SUM(I12,N12,S12,X12,AC12,AH12,AM12,AR12,AW12,BB12)-SUM(J12,O12,T12,Y12,AD12,AI12,AN12,AS12)))</f>
        <v>0</v>
      </c>
      <c r="AY12" s="20">
        <f t="shared" si="13"/>
        <v>0</v>
      </c>
      <c r="AZ12" s="20">
        <f t="shared" si="25"/>
        <v>0</v>
      </c>
      <c r="BA12" s="20">
        <f>ROUND(AZ12*Priority!D17/12,2)</f>
        <v>0</v>
      </c>
      <c r="BB12" s="20">
        <f>MIN(AZ12+BA12,Priority!E17)</f>
        <v>0</v>
      </c>
      <c r="BC12" s="20">
        <f>MIN(MAX(0,AZ12+BA12-BB12),MAX(0,Overview!$B$11-SUM(I12,N12,S12,X12,AC12,AH12,AM12,AR12,AW12,BB12)-SUM(J12,O12,T12,Y12,AD12,AI12,AN12,AS12,AX12)))</f>
        <v>0</v>
      </c>
      <c r="BD12" s="20">
        <f t="shared" si="14"/>
        <v>0</v>
      </c>
    </row>
    <row r="13" ht="22.5" customHeight="1">
      <c r="A13" s="4">
        <v>6.0</v>
      </c>
      <c r="B13" s="20">
        <f t="shared" ref="B13:C13" si="28">SUM(G13,L13,Q13,V13,AA13,AF13,AK13,AP13,AU13,AZ13)</f>
        <v>0</v>
      </c>
      <c r="C13" s="20">
        <f t="shared" si="28"/>
        <v>0</v>
      </c>
      <c r="D13" s="20">
        <f t="shared" si="3"/>
        <v>0</v>
      </c>
      <c r="E13" s="20">
        <f t="shared" si="4"/>
        <v>0</v>
      </c>
      <c r="F13" s="20">
        <f>MAX(0,Overview!$B$11-D13)</f>
        <v>0</v>
      </c>
      <c r="G13" s="20">
        <f t="shared" si="16"/>
        <v>0</v>
      </c>
      <c r="H13" s="20">
        <f>ROUND(G13*Priority!D8/12,2)</f>
        <v>0</v>
      </c>
      <c r="I13" s="20">
        <f>MIN(G13+H13,Priority!E8)</f>
        <v>0</v>
      </c>
      <c r="J13" s="20">
        <f>MIN(MAX(0,G13+H13-I13),MAX(0,Overview!$B$11-SUM(I13,N13,S13,X13,AC13,AH13,AM13,AR13,AW13,BB13)))</f>
        <v>0</v>
      </c>
      <c r="K13" s="20">
        <f t="shared" si="5"/>
        <v>0</v>
      </c>
      <c r="L13" s="20">
        <f t="shared" si="17"/>
        <v>0</v>
      </c>
      <c r="M13" s="20">
        <f>ROUND(L13*Priority!D9/12,2)</f>
        <v>0</v>
      </c>
      <c r="N13" s="20">
        <f>MIN(L13+M13,Priority!E9)</f>
        <v>0</v>
      </c>
      <c r="O13" s="20">
        <f>MIN(MAX(0,L13+M13-N13),MAX(0,Overview!$B$11-SUM(I13,N13,S13,X13,AC13,AH13,AM13,AR13,AW13,BB13)-SUM(J13)))</f>
        <v>0</v>
      </c>
      <c r="P13" s="20">
        <f t="shared" si="6"/>
        <v>0</v>
      </c>
      <c r="Q13" s="20">
        <f t="shared" si="18"/>
        <v>0</v>
      </c>
      <c r="R13" s="20">
        <f>ROUND(Q13*Priority!D10/12,2)</f>
        <v>0</v>
      </c>
      <c r="S13" s="20">
        <f>MIN(Q13+R13,Priority!E10)</f>
        <v>0</v>
      </c>
      <c r="T13" s="20">
        <f>MIN(MAX(0,Q13+R13-S13),MAX(0,Overview!$B$11-SUM(I13,N13,S13,X13,AC13,AH13,AM13,AR13,AW13,BB13)-SUM(J13,O13)))</f>
        <v>0</v>
      </c>
      <c r="U13" s="20">
        <f t="shared" si="7"/>
        <v>0</v>
      </c>
      <c r="V13" s="20">
        <f t="shared" si="19"/>
        <v>0</v>
      </c>
      <c r="W13" s="20">
        <f>ROUND(V13*Priority!D11/12,2)</f>
        <v>0</v>
      </c>
      <c r="X13" s="20">
        <f>MIN(V13+W13,Priority!E11)</f>
        <v>0</v>
      </c>
      <c r="Y13" s="20">
        <f>MIN(MAX(0,V13+W13-X13),MAX(0,Overview!$B$11-SUM(I13,N13,S13,X13,AC13,AH13,AM13,AR13,AW13,BB13)-SUM(J13,O13,T13)))</f>
        <v>0</v>
      </c>
      <c r="Z13" s="20">
        <f t="shared" si="8"/>
        <v>0</v>
      </c>
      <c r="AA13" s="20">
        <f t="shared" si="20"/>
        <v>0</v>
      </c>
      <c r="AB13" s="20">
        <f>ROUND(AA13*Priority!D12/12,2)</f>
        <v>0</v>
      </c>
      <c r="AC13" s="20">
        <f>MIN(AA13+AB13,Priority!E12)</f>
        <v>0</v>
      </c>
      <c r="AD13" s="20">
        <f>MIN(MAX(0,AA13+AB13-AC13),MAX(0,Overview!$B$11-SUM(I13,N13,S13,X13,AC13,AH13,AM13,AR13,AW13,BB13)-SUM(J13,O13,T13,Y13)))</f>
        <v>0</v>
      </c>
      <c r="AE13" s="20">
        <f t="shared" si="9"/>
        <v>0</v>
      </c>
      <c r="AF13" s="20">
        <f t="shared" si="21"/>
        <v>0</v>
      </c>
      <c r="AG13" s="20">
        <f>ROUND(AF13*Priority!D13/12,2)</f>
        <v>0</v>
      </c>
      <c r="AH13" s="20">
        <f>MIN(AF13+AG13,Priority!E13)</f>
        <v>0</v>
      </c>
      <c r="AI13" s="20">
        <f>MIN(MAX(0,AF13+AG13-AH13),MAX(0,Overview!$B$11-SUM(I13,N13,S13,X13,AC13,AH13,AM13,AR13,AW13,BB13)-SUM(J13,O13,T13,Y13,AD13)))</f>
        <v>0</v>
      </c>
      <c r="AJ13" s="20">
        <f t="shared" si="10"/>
        <v>0</v>
      </c>
      <c r="AK13" s="20">
        <f t="shared" si="22"/>
        <v>0</v>
      </c>
      <c r="AL13" s="20">
        <f>ROUND(AK13*Priority!D14/12,2)</f>
        <v>0</v>
      </c>
      <c r="AM13" s="20">
        <f>MIN(AK13+AL13,Priority!E14)</f>
        <v>0</v>
      </c>
      <c r="AN13" s="20">
        <f>MIN(MAX(0,AK13+AL13-AM13),MAX(0,Overview!$B$11-SUM(I13,N13,S13,X13,AC13,AH13,AM13,AR13,AW13,BB13)-SUM(J13,O13,T13,Y13,AD13,AI13)))</f>
        <v>0</v>
      </c>
      <c r="AO13" s="20">
        <f t="shared" si="11"/>
        <v>0</v>
      </c>
      <c r="AP13" s="20">
        <f t="shared" si="23"/>
        <v>0</v>
      </c>
      <c r="AQ13" s="20">
        <f>ROUND(AP13*Priority!D15/12,2)</f>
        <v>0</v>
      </c>
      <c r="AR13" s="20">
        <f>MIN(AP13+AQ13,Priority!E15)</f>
        <v>0</v>
      </c>
      <c r="AS13" s="20">
        <f>MIN(MAX(0,AP13+AQ13-AR13),MAX(0,Overview!$B$11-SUM(I13,N13,S13,X13,AC13,AH13,AM13,AR13,AW13,BB13)-SUM(J13,O13,T13,Y13,AD13,AI13,AN13)))</f>
        <v>0</v>
      </c>
      <c r="AT13" s="20">
        <f t="shared" si="12"/>
        <v>0</v>
      </c>
      <c r="AU13" s="20">
        <f t="shared" si="24"/>
        <v>0</v>
      </c>
      <c r="AV13" s="20">
        <f>ROUND(AU13*Priority!D16/12,2)</f>
        <v>0</v>
      </c>
      <c r="AW13" s="20">
        <f>MIN(AU13+AV13,Priority!E16)</f>
        <v>0</v>
      </c>
      <c r="AX13" s="20">
        <f>MIN(MAX(0,AU13+AV13-AW13),MAX(0,Overview!$B$11-SUM(I13,N13,S13,X13,AC13,AH13,AM13,AR13,AW13,BB13)-SUM(J13,O13,T13,Y13,AD13,AI13,AN13,AS13)))</f>
        <v>0</v>
      </c>
      <c r="AY13" s="20">
        <f t="shared" si="13"/>
        <v>0</v>
      </c>
      <c r="AZ13" s="20">
        <f t="shared" si="25"/>
        <v>0</v>
      </c>
      <c r="BA13" s="20">
        <f>ROUND(AZ13*Priority!D17/12,2)</f>
        <v>0</v>
      </c>
      <c r="BB13" s="20">
        <f>MIN(AZ13+BA13,Priority!E17)</f>
        <v>0</v>
      </c>
      <c r="BC13" s="20">
        <f>MIN(MAX(0,AZ13+BA13-BB13),MAX(0,Overview!$B$11-SUM(I13,N13,S13,X13,AC13,AH13,AM13,AR13,AW13,BB13)-SUM(J13,O13,T13,Y13,AD13,AI13,AN13,AS13,AX13)))</f>
        <v>0</v>
      </c>
      <c r="BD13" s="20">
        <f t="shared" si="14"/>
        <v>0</v>
      </c>
    </row>
    <row r="14" ht="22.5" customHeight="1">
      <c r="A14" s="4">
        <v>7.0</v>
      </c>
      <c r="B14" s="20">
        <f t="shared" ref="B14:C14" si="29">SUM(G14,L14,Q14,V14,AA14,AF14,AK14,AP14,AU14,AZ14)</f>
        <v>0</v>
      </c>
      <c r="C14" s="20">
        <f t="shared" si="29"/>
        <v>0</v>
      </c>
      <c r="D14" s="20">
        <f t="shared" si="3"/>
        <v>0</v>
      </c>
      <c r="E14" s="20">
        <f t="shared" si="4"/>
        <v>0</v>
      </c>
      <c r="F14" s="20">
        <f>MAX(0,Overview!$B$11-D14)</f>
        <v>0</v>
      </c>
      <c r="G14" s="20">
        <f t="shared" si="16"/>
        <v>0</v>
      </c>
      <c r="H14" s="20">
        <f>ROUND(G14*Priority!D8/12,2)</f>
        <v>0</v>
      </c>
      <c r="I14" s="20">
        <f>MIN(G14+H14,Priority!E8)</f>
        <v>0</v>
      </c>
      <c r="J14" s="20">
        <f>MIN(MAX(0,G14+H14-I14),MAX(0,Overview!$B$11-SUM(I14,N14,S14,X14,AC14,AH14,AM14,AR14,AW14,BB14)))</f>
        <v>0</v>
      </c>
      <c r="K14" s="20">
        <f t="shared" si="5"/>
        <v>0</v>
      </c>
      <c r="L14" s="20">
        <f t="shared" si="17"/>
        <v>0</v>
      </c>
      <c r="M14" s="20">
        <f>ROUND(L14*Priority!D9/12,2)</f>
        <v>0</v>
      </c>
      <c r="N14" s="20">
        <f>MIN(L14+M14,Priority!E9)</f>
        <v>0</v>
      </c>
      <c r="O14" s="20">
        <f>MIN(MAX(0,L14+M14-N14),MAX(0,Overview!$B$11-SUM(I14,N14,S14,X14,AC14,AH14,AM14,AR14,AW14,BB14)-SUM(J14)))</f>
        <v>0</v>
      </c>
      <c r="P14" s="20">
        <f t="shared" si="6"/>
        <v>0</v>
      </c>
      <c r="Q14" s="20">
        <f t="shared" si="18"/>
        <v>0</v>
      </c>
      <c r="R14" s="20">
        <f>ROUND(Q14*Priority!D10/12,2)</f>
        <v>0</v>
      </c>
      <c r="S14" s="20">
        <f>MIN(Q14+R14,Priority!E10)</f>
        <v>0</v>
      </c>
      <c r="T14" s="20">
        <f>MIN(MAX(0,Q14+R14-S14),MAX(0,Overview!$B$11-SUM(I14,N14,S14,X14,AC14,AH14,AM14,AR14,AW14,BB14)-SUM(J14,O14)))</f>
        <v>0</v>
      </c>
      <c r="U14" s="20">
        <f t="shared" si="7"/>
        <v>0</v>
      </c>
      <c r="V14" s="20">
        <f t="shared" si="19"/>
        <v>0</v>
      </c>
      <c r="W14" s="20">
        <f>ROUND(V14*Priority!D11/12,2)</f>
        <v>0</v>
      </c>
      <c r="X14" s="20">
        <f>MIN(V14+W14,Priority!E11)</f>
        <v>0</v>
      </c>
      <c r="Y14" s="20">
        <f>MIN(MAX(0,V14+W14-X14),MAX(0,Overview!$B$11-SUM(I14,N14,S14,X14,AC14,AH14,AM14,AR14,AW14,BB14)-SUM(J14,O14,T14)))</f>
        <v>0</v>
      </c>
      <c r="Z14" s="20">
        <f t="shared" si="8"/>
        <v>0</v>
      </c>
      <c r="AA14" s="20">
        <f t="shared" si="20"/>
        <v>0</v>
      </c>
      <c r="AB14" s="20">
        <f>ROUND(AA14*Priority!D12/12,2)</f>
        <v>0</v>
      </c>
      <c r="AC14" s="20">
        <f>MIN(AA14+AB14,Priority!E12)</f>
        <v>0</v>
      </c>
      <c r="AD14" s="20">
        <f>MIN(MAX(0,AA14+AB14-AC14),MAX(0,Overview!$B$11-SUM(I14,N14,S14,X14,AC14,AH14,AM14,AR14,AW14,BB14)-SUM(J14,O14,T14,Y14)))</f>
        <v>0</v>
      </c>
      <c r="AE14" s="20">
        <f t="shared" si="9"/>
        <v>0</v>
      </c>
      <c r="AF14" s="20">
        <f t="shared" si="21"/>
        <v>0</v>
      </c>
      <c r="AG14" s="20">
        <f>ROUND(AF14*Priority!D13/12,2)</f>
        <v>0</v>
      </c>
      <c r="AH14" s="20">
        <f>MIN(AF14+AG14,Priority!E13)</f>
        <v>0</v>
      </c>
      <c r="AI14" s="20">
        <f>MIN(MAX(0,AF14+AG14-AH14),MAX(0,Overview!$B$11-SUM(I14,N14,S14,X14,AC14,AH14,AM14,AR14,AW14,BB14)-SUM(J14,O14,T14,Y14,AD14)))</f>
        <v>0</v>
      </c>
      <c r="AJ14" s="20">
        <f t="shared" si="10"/>
        <v>0</v>
      </c>
      <c r="AK14" s="20">
        <f t="shared" si="22"/>
        <v>0</v>
      </c>
      <c r="AL14" s="20">
        <f>ROUND(AK14*Priority!D14/12,2)</f>
        <v>0</v>
      </c>
      <c r="AM14" s="20">
        <f>MIN(AK14+AL14,Priority!E14)</f>
        <v>0</v>
      </c>
      <c r="AN14" s="20">
        <f>MIN(MAX(0,AK14+AL14-AM14),MAX(0,Overview!$B$11-SUM(I14,N14,S14,X14,AC14,AH14,AM14,AR14,AW14,BB14)-SUM(J14,O14,T14,Y14,AD14,AI14)))</f>
        <v>0</v>
      </c>
      <c r="AO14" s="20">
        <f t="shared" si="11"/>
        <v>0</v>
      </c>
      <c r="AP14" s="20">
        <f t="shared" si="23"/>
        <v>0</v>
      </c>
      <c r="AQ14" s="20">
        <f>ROUND(AP14*Priority!D15/12,2)</f>
        <v>0</v>
      </c>
      <c r="AR14" s="20">
        <f>MIN(AP14+AQ14,Priority!E15)</f>
        <v>0</v>
      </c>
      <c r="AS14" s="20">
        <f>MIN(MAX(0,AP14+AQ14-AR14),MAX(0,Overview!$B$11-SUM(I14,N14,S14,X14,AC14,AH14,AM14,AR14,AW14,BB14)-SUM(J14,O14,T14,Y14,AD14,AI14,AN14)))</f>
        <v>0</v>
      </c>
      <c r="AT14" s="20">
        <f t="shared" si="12"/>
        <v>0</v>
      </c>
      <c r="AU14" s="20">
        <f t="shared" si="24"/>
        <v>0</v>
      </c>
      <c r="AV14" s="20">
        <f>ROUND(AU14*Priority!D16/12,2)</f>
        <v>0</v>
      </c>
      <c r="AW14" s="20">
        <f>MIN(AU14+AV14,Priority!E16)</f>
        <v>0</v>
      </c>
      <c r="AX14" s="20">
        <f>MIN(MAX(0,AU14+AV14-AW14),MAX(0,Overview!$B$11-SUM(I14,N14,S14,X14,AC14,AH14,AM14,AR14,AW14,BB14)-SUM(J14,O14,T14,Y14,AD14,AI14,AN14,AS14)))</f>
        <v>0</v>
      </c>
      <c r="AY14" s="20">
        <f t="shared" si="13"/>
        <v>0</v>
      </c>
      <c r="AZ14" s="20">
        <f t="shared" si="25"/>
        <v>0</v>
      </c>
      <c r="BA14" s="20">
        <f>ROUND(AZ14*Priority!D17/12,2)</f>
        <v>0</v>
      </c>
      <c r="BB14" s="20">
        <f>MIN(AZ14+BA14,Priority!E17)</f>
        <v>0</v>
      </c>
      <c r="BC14" s="20">
        <f>MIN(MAX(0,AZ14+BA14-BB14),MAX(0,Overview!$B$11-SUM(I14,N14,S14,X14,AC14,AH14,AM14,AR14,AW14,BB14)-SUM(J14,O14,T14,Y14,AD14,AI14,AN14,AS14,AX14)))</f>
        <v>0</v>
      </c>
      <c r="BD14" s="20">
        <f t="shared" si="14"/>
        <v>0</v>
      </c>
    </row>
    <row r="15" ht="22.5" customHeight="1">
      <c r="A15" s="4">
        <v>8.0</v>
      </c>
      <c r="B15" s="20">
        <f t="shared" ref="B15:C15" si="30">SUM(G15,L15,Q15,V15,AA15,AF15,AK15,AP15,AU15,AZ15)</f>
        <v>0</v>
      </c>
      <c r="C15" s="20">
        <f t="shared" si="30"/>
        <v>0</v>
      </c>
      <c r="D15" s="20">
        <f t="shared" si="3"/>
        <v>0</v>
      </c>
      <c r="E15" s="20">
        <f t="shared" si="4"/>
        <v>0</v>
      </c>
      <c r="F15" s="20">
        <f>MAX(0,Overview!$B$11-D15)</f>
        <v>0</v>
      </c>
      <c r="G15" s="20">
        <f t="shared" si="16"/>
        <v>0</v>
      </c>
      <c r="H15" s="20">
        <f>ROUND(G15*Priority!D8/12,2)</f>
        <v>0</v>
      </c>
      <c r="I15" s="20">
        <f>MIN(G15+H15,Priority!E8)</f>
        <v>0</v>
      </c>
      <c r="J15" s="20">
        <f>MIN(MAX(0,G15+H15-I15),MAX(0,Overview!$B$11-SUM(I15,N15,S15,X15,AC15,AH15,AM15,AR15,AW15,BB15)))</f>
        <v>0</v>
      </c>
      <c r="K15" s="20">
        <f t="shared" si="5"/>
        <v>0</v>
      </c>
      <c r="L15" s="20">
        <f t="shared" si="17"/>
        <v>0</v>
      </c>
      <c r="M15" s="20">
        <f>ROUND(L15*Priority!D9/12,2)</f>
        <v>0</v>
      </c>
      <c r="N15" s="20">
        <f>MIN(L15+M15,Priority!E9)</f>
        <v>0</v>
      </c>
      <c r="O15" s="20">
        <f>MIN(MAX(0,L15+M15-N15),MAX(0,Overview!$B$11-SUM(I15,N15,S15,X15,AC15,AH15,AM15,AR15,AW15,BB15)-SUM(J15)))</f>
        <v>0</v>
      </c>
      <c r="P15" s="20">
        <f t="shared" si="6"/>
        <v>0</v>
      </c>
      <c r="Q15" s="20">
        <f t="shared" si="18"/>
        <v>0</v>
      </c>
      <c r="R15" s="20">
        <f>ROUND(Q15*Priority!D10/12,2)</f>
        <v>0</v>
      </c>
      <c r="S15" s="20">
        <f>MIN(Q15+R15,Priority!E10)</f>
        <v>0</v>
      </c>
      <c r="T15" s="20">
        <f>MIN(MAX(0,Q15+R15-S15),MAX(0,Overview!$B$11-SUM(I15,N15,S15,X15,AC15,AH15,AM15,AR15,AW15,BB15)-SUM(J15,O15)))</f>
        <v>0</v>
      </c>
      <c r="U15" s="20">
        <f t="shared" si="7"/>
        <v>0</v>
      </c>
      <c r="V15" s="20">
        <f t="shared" si="19"/>
        <v>0</v>
      </c>
      <c r="W15" s="20">
        <f>ROUND(V15*Priority!D11/12,2)</f>
        <v>0</v>
      </c>
      <c r="X15" s="20">
        <f>MIN(V15+W15,Priority!E11)</f>
        <v>0</v>
      </c>
      <c r="Y15" s="20">
        <f>MIN(MAX(0,V15+W15-X15),MAX(0,Overview!$B$11-SUM(I15,N15,S15,X15,AC15,AH15,AM15,AR15,AW15,BB15)-SUM(J15,O15,T15)))</f>
        <v>0</v>
      </c>
      <c r="Z15" s="20">
        <f t="shared" si="8"/>
        <v>0</v>
      </c>
      <c r="AA15" s="20">
        <f t="shared" si="20"/>
        <v>0</v>
      </c>
      <c r="AB15" s="20">
        <f>ROUND(AA15*Priority!D12/12,2)</f>
        <v>0</v>
      </c>
      <c r="AC15" s="20">
        <f>MIN(AA15+AB15,Priority!E12)</f>
        <v>0</v>
      </c>
      <c r="AD15" s="20">
        <f>MIN(MAX(0,AA15+AB15-AC15),MAX(0,Overview!$B$11-SUM(I15,N15,S15,X15,AC15,AH15,AM15,AR15,AW15,BB15)-SUM(J15,O15,T15,Y15)))</f>
        <v>0</v>
      </c>
      <c r="AE15" s="20">
        <f t="shared" si="9"/>
        <v>0</v>
      </c>
      <c r="AF15" s="20">
        <f t="shared" si="21"/>
        <v>0</v>
      </c>
      <c r="AG15" s="20">
        <f>ROUND(AF15*Priority!D13/12,2)</f>
        <v>0</v>
      </c>
      <c r="AH15" s="20">
        <f>MIN(AF15+AG15,Priority!E13)</f>
        <v>0</v>
      </c>
      <c r="AI15" s="20">
        <f>MIN(MAX(0,AF15+AG15-AH15),MAX(0,Overview!$B$11-SUM(I15,N15,S15,X15,AC15,AH15,AM15,AR15,AW15,BB15)-SUM(J15,O15,T15,Y15,AD15)))</f>
        <v>0</v>
      </c>
      <c r="AJ15" s="20">
        <f t="shared" si="10"/>
        <v>0</v>
      </c>
      <c r="AK15" s="20">
        <f t="shared" si="22"/>
        <v>0</v>
      </c>
      <c r="AL15" s="20">
        <f>ROUND(AK15*Priority!D14/12,2)</f>
        <v>0</v>
      </c>
      <c r="AM15" s="20">
        <f>MIN(AK15+AL15,Priority!E14)</f>
        <v>0</v>
      </c>
      <c r="AN15" s="20">
        <f>MIN(MAX(0,AK15+AL15-AM15),MAX(0,Overview!$B$11-SUM(I15,N15,S15,X15,AC15,AH15,AM15,AR15,AW15,BB15)-SUM(J15,O15,T15,Y15,AD15,AI15)))</f>
        <v>0</v>
      </c>
      <c r="AO15" s="20">
        <f t="shared" si="11"/>
        <v>0</v>
      </c>
      <c r="AP15" s="20">
        <f t="shared" si="23"/>
        <v>0</v>
      </c>
      <c r="AQ15" s="20">
        <f>ROUND(AP15*Priority!D15/12,2)</f>
        <v>0</v>
      </c>
      <c r="AR15" s="20">
        <f>MIN(AP15+AQ15,Priority!E15)</f>
        <v>0</v>
      </c>
      <c r="AS15" s="20">
        <f>MIN(MAX(0,AP15+AQ15-AR15),MAX(0,Overview!$B$11-SUM(I15,N15,S15,X15,AC15,AH15,AM15,AR15,AW15,BB15)-SUM(J15,O15,T15,Y15,AD15,AI15,AN15)))</f>
        <v>0</v>
      </c>
      <c r="AT15" s="20">
        <f t="shared" si="12"/>
        <v>0</v>
      </c>
      <c r="AU15" s="20">
        <f t="shared" si="24"/>
        <v>0</v>
      </c>
      <c r="AV15" s="20">
        <f>ROUND(AU15*Priority!D16/12,2)</f>
        <v>0</v>
      </c>
      <c r="AW15" s="20">
        <f>MIN(AU15+AV15,Priority!E16)</f>
        <v>0</v>
      </c>
      <c r="AX15" s="20">
        <f>MIN(MAX(0,AU15+AV15-AW15),MAX(0,Overview!$B$11-SUM(I15,N15,S15,X15,AC15,AH15,AM15,AR15,AW15,BB15)-SUM(J15,O15,T15,Y15,AD15,AI15,AN15,AS15)))</f>
        <v>0</v>
      </c>
      <c r="AY15" s="20">
        <f t="shared" si="13"/>
        <v>0</v>
      </c>
      <c r="AZ15" s="20">
        <f t="shared" si="25"/>
        <v>0</v>
      </c>
      <c r="BA15" s="20">
        <f>ROUND(AZ15*Priority!D17/12,2)</f>
        <v>0</v>
      </c>
      <c r="BB15" s="20">
        <f>MIN(AZ15+BA15,Priority!E17)</f>
        <v>0</v>
      </c>
      <c r="BC15" s="20">
        <f>MIN(MAX(0,AZ15+BA15-BB15),MAX(0,Overview!$B$11-SUM(I15,N15,S15,X15,AC15,AH15,AM15,AR15,AW15,BB15)-SUM(J15,O15,T15,Y15,AD15,AI15,AN15,AS15,AX15)))</f>
        <v>0</v>
      </c>
      <c r="BD15" s="20">
        <f t="shared" si="14"/>
        <v>0</v>
      </c>
    </row>
    <row r="16" ht="22.5" customHeight="1">
      <c r="A16" s="4">
        <v>9.0</v>
      </c>
      <c r="B16" s="20">
        <f t="shared" ref="B16:C16" si="31">SUM(G16,L16,Q16,V16,AA16,AF16,AK16,AP16,AU16,AZ16)</f>
        <v>0</v>
      </c>
      <c r="C16" s="20">
        <f t="shared" si="31"/>
        <v>0</v>
      </c>
      <c r="D16" s="20">
        <f t="shared" si="3"/>
        <v>0</v>
      </c>
      <c r="E16" s="20">
        <f t="shared" si="4"/>
        <v>0</v>
      </c>
      <c r="F16" s="20">
        <f>MAX(0,Overview!$B$11-D16)</f>
        <v>0</v>
      </c>
      <c r="G16" s="20">
        <f t="shared" si="16"/>
        <v>0</v>
      </c>
      <c r="H16" s="20">
        <f>ROUND(G16*Priority!D8/12,2)</f>
        <v>0</v>
      </c>
      <c r="I16" s="20">
        <f>MIN(G16+H16,Priority!E8)</f>
        <v>0</v>
      </c>
      <c r="J16" s="20">
        <f>MIN(MAX(0,G16+H16-I16),MAX(0,Overview!$B$11-SUM(I16,N16,S16,X16,AC16,AH16,AM16,AR16,AW16,BB16)))</f>
        <v>0</v>
      </c>
      <c r="K16" s="20">
        <f t="shared" si="5"/>
        <v>0</v>
      </c>
      <c r="L16" s="20">
        <f t="shared" si="17"/>
        <v>0</v>
      </c>
      <c r="M16" s="20">
        <f>ROUND(L16*Priority!D9/12,2)</f>
        <v>0</v>
      </c>
      <c r="N16" s="20">
        <f>MIN(L16+M16,Priority!E9)</f>
        <v>0</v>
      </c>
      <c r="O16" s="20">
        <f>MIN(MAX(0,L16+M16-N16),MAX(0,Overview!$B$11-SUM(I16,N16,S16,X16,AC16,AH16,AM16,AR16,AW16,BB16)-SUM(J16)))</f>
        <v>0</v>
      </c>
      <c r="P16" s="20">
        <f t="shared" si="6"/>
        <v>0</v>
      </c>
      <c r="Q16" s="20">
        <f t="shared" si="18"/>
        <v>0</v>
      </c>
      <c r="R16" s="20">
        <f>ROUND(Q16*Priority!D10/12,2)</f>
        <v>0</v>
      </c>
      <c r="S16" s="20">
        <f>MIN(Q16+R16,Priority!E10)</f>
        <v>0</v>
      </c>
      <c r="T16" s="20">
        <f>MIN(MAX(0,Q16+R16-S16),MAX(0,Overview!$B$11-SUM(I16,N16,S16,X16,AC16,AH16,AM16,AR16,AW16,BB16)-SUM(J16,O16)))</f>
        <v>0</v>
      </c>
      <c r="U16" s="20">
        <f t="shared" si="7"/>
        <v>0</v>
      </c>
      <c r="V16" s="20">
        <f t="shared" si="19"/>
        <v>0</v>
      </c>
      <c r="W16" s="20">
        <f>ROUND(V16*Priority!D11/12,2)</f>
        <v>0</v>
      </c>
      <c r="X16" s="20">
        <f>MIN(V16+W16,Priority!E11)</f>
        <v>0</v>
      </c>
      <c r="Y16" s="20">
        <f>MIN(MAX(0,V16+W16-X16),MAX(0,Overview!$B$11-SUM(I16,N16,S16,X16,AC16,AH16,AM16,AR16,AW16,BB16)-SUM(J16,O16,T16)))</f>
        <v>0</v>
      </c>
      <c r="Z16" s="20">
        <f t="shared" si="8"/>
        <v>0</v>
      </c>
      <c r="AA16" s="20">
        <f t="shared" si="20"/>
        <v>0</v>
      </c>
      <c r="AB16" s="20">
        <f>ROUND(AA16*Priority!D12/12,2)</f>
        <v>0</v>
      </c>
      <c r="AC16" s="20">
        <f>MIN(AA16+AB16,Priority!E12)</f>
        <v>0</v>
      </c>
      <c r="AD16" s="20">
        <f>MIN(MAX(0,AA16+AB16-AC16),MAX(0,Overview!$B$11-SUM(I16,N16,S16,X16,AC16,AH16,AM16,AR16,AW16,BB16)-SUM(J16,O16,T16,Y16)))</f>
        <v>0</v>
      </c>
      <c r="AE16" s="20">
        <f t="shared" si="9"/>
        <v>0</v>
      </c>
      <c r="AF16" s="20">
        <f t="shared" si="21"/>
        <v>0</v>
      </c>
      <c r="AG16" s="20">
        <f>ROUND(AF16*Priority!D13/12,2)</f>
        <v>0</v>
      </c>
      <c r="AH16" s="20">
        <f>MIN(AF16+AG16,Priority!E13)</f>
        <v>0</v>
      </c>
      <c r="AI16" s="20">
        <f>MIN(MAX(0,AF16+AG16-AH16),MAX(0,Overview!$B$11-SUM(I16,N16,S16,X16,AC16,AH16,AM16,AR16,AW16,BB16)-SUM(J16,O16,T16,Y16,AD16)))</f>
        <v>0</v>
      </c>
      <c r="AJ16" s="20">
        <f t="shared" si="10"/>
        <v>0</v>
      </c>
      <c r="AK16" s="20">
        <f t="shared" si="22"/>
        <v>0</v>
      </c>
      <c r="AL16" s="20">
        <f>ROUND(AK16*Priority!D14/12,2)</f>
        <v>0</v>
      </c>
      <c r="AM16" s="20">
        <f>MIN(AK16+AL16,Priority!E14)</f>
        <v>0</v>
      </c>
      <c r="AN16" s="20">
        <f>MIN(MAX(0,AK16+AL16-AM16),MAX(0,Overview!$B$11-SUM(I16,N16,S16,X16,AC16,AH16,AM16,AR16,AW16,BB16)-SUM(J16,O16,T16,Y16,AD16,AI16)))</f>
        <v>0</v>
      </c>
      <c r="AO16" s="20">
        <f t="shared" si="11"/>
        <v>0</v>
      </c>
      <c r="AP16" s="20">
        <f t="shared" si="23"/>
        <v>0</v>
      </c>
      <c r="AQ16" s="20">
        <f>ROUND(AP16*Priority!D15/12,2)</f>
        <v>0</v>
      </c>
      <c r="AR16" s="20">
        <f>MIN(AP16+AQ16,Priority!E15)</f>
        <v>0</v>
      </c>
      <c r="AS16" s="20">
        <f>MIN(MAX(0,AP16+AQ16-AR16),MAX(0,Overview!$B$11-SUM(I16,N16,S16,X16,AC16,AH16,AM16,AR16,AW16,BB16)-SUM(J16,O16,T16,Y16,AD16,AI16,AN16)))</f>
        <v>0</v>
      </c>
      <c r="AT16" s="20">
        <f t="shared" si="12"/>
        <v>0</v>
      </c>
      <c r="AU16" s="20">
        <f t="shared" si="24"/>
        <v>0</v>
      </c>
      <c r="AV16" s="20">
        <f>ROUND(AU16*Priority!D16/12,2)</f>
        <v>0</v>
      </c>
      <c r="AW16" s="20">
        <f>MIN(AU16+AV16,Priority!E16)</f>
        <v>0</v>
      </c>
      <c r="AX16" s="20">
        <f>MIN(MAX(0,AU16+AV16-AW16),MAX(0,Overview!$B$11-SUM(I16,N16,S16,X16,AC16,AH16,AM16,AR16,AW16,BB16)-SUM(J16,O16,T16,Y16,AD16,AI16,AN16,AS16)))</f>
        <v>0</v>
      </c>
      <c r="AY16" s="20">
        <f t="shared" si="13"/>
        <v>0</v>
      </c>
      <c r="AZ16" s="20">
        <f t="shared" si="25"/>
        <v>0</v>
      </c>
      <c r="BA16" s="20">
        <f>ROUND(AZ16*Priority!D17/12,2)</f>
        <v>0</v>
      </c>
      <c r="BB16" s="20">
        <f>MIN(AZ16+BA16,Priority!E17)</f>
        <v>0</v>
      </c>
      <c r="BC16" s="20">
        <f>MIN(MAX(0,AZ16+BA16-BB16),MAX(0,Overview!$B$11-SUM(I16,N16,S16,X16,AC16,AH16,AM16,AR16,AW16,BB16)-SUM(J16,O16,T16,Y16,AD16,AI16,AN16,AS16,AX16)))</f>
        <v>0</v>
      </c>
      <c r="BD16" s="20">
        <f t="shared" si="14"/>
        <v>0</v>
      </c>
    </row>
    <row r="17" ht="22.5" customHeight="1">
      <c r="A17" s="4">
        <v>10.0</v>
      </c>
      <c r="B17" s="20">
        <f t="shared" ref="B17:C17" si="32">SUM(G17,L17,Q17,V17,AA17,AF17,AK17,AP17,AU17,AZ17)</f>
        <v>0</v>
      </c>
      <c r="C17" s="20">
        <f t="shared" si="32"/>
        <v>0</v>
      </c>
      <c r="D17" s="20">
        <f t="shared" si="3"/>
        <v>0</v>
      </c>
      <c r="E17" s="20">
        <f t="shared" si="4"/>
        <v>0</v>
      </c>
      <c r="F17" s="20">
        <f>MAX(0,Overview!$B$11-D17)</f>
        <v>0</v>
      </c>
      <c r="G17" s="20">
        <f t="shared" si="16"/>
        <v>0</v>
      </c>
      <c r="H17" s="20">
        <f>ROUND(G17*Priority!D8/12,2)</f>
        <v>0</v>
      </c>
      <c r="I17" s="20">
        <f>MIN(G17+H17,Priority!E8)</f>
        <v>0</v>
      </c>
      <c r="J17" s="20">
        <f>MIN(MAX(0,G17+H17-I17),MAX(0,Overview!$B$11-SUM(I17,N17,S17,X17,AC17,AH17,AM17,AR17,AW17,BB17)))</f>
        <v>0</v>
      </c>
      <c r="K17" s="20">
        <f t="shared" si="5"/>
        <v>0</v>
      </c>
      <c r="L17" s="20">
        <f t="shared" si="17"/>
        <v>0</v>
      </c>
      <c r="M17" s="20">
        <f>ROUND(L17*Priority!D9/12,2)</f>
        <v>0</v>
      </c>
      <c r="N17" s="20">
        <f>MIN(L17+M17,Priority!E9)</f>
        <v>0</v>
      </c>
      <c r="O17" s="20">
        <f>MIN(MAX(0,L17+M17-N17),MAX(0,Overview!$B$11-SUM(I17,N17,S17,X17,AC17,AH17,AM17,AR17,AW17,BB17)-SUM(J17)))</f>
        <v>0</v>
      </c>
      <c r="P17" s="20">
        <f t="shared" si="6"/>
        <v>0</v>
      </c>
      <c r="Q17" s="20">
        <f t="shared" si="18"/>
        <v>0</v>
      </c>
      <c r="R17" s="20">
        <f>ROUND(Q17*Priority!D10/12,2)</f>
        <v>0</v>
      </c>
      <c r="S17" s="20">
        <f>MIN(Q17+R17,Priority!E10)</f>
        <v>0</v>
      </c>
      <c r="T17" s="20">
        <f>MIN(MAX(0,Q17+R17-S17),MAX(0,Overview!$B$11-SUM(I17,N17,S17,X17,AC17,AH17,AM17,AR17,AW17,BB17)-SUM(J17,O17)))</f>
        <v>0</v>
      </c>
      <c r="U17" s="20">
        <f t="shared" si="7"/>
        <v>0</v>
      </c>
      <c r="V17" s="20">
        <f t="shared" si="19"/>
        <v>0</v>
      </c>
      <c r="W17" s="20">
        <f>ROUND(V17*Priority!D11/12,2)</f>
        <v>0</v>
      </c>
      <c r="X17" s="20">
        <f>MIN(V17+W17,Priority!E11)</f>
        <v>0</v>
      </c>
      <c r="Y17" s="20">
        <f>MIN(MAX(0,V17+W17-X17),MAX(0,Overview!$B$11-SUM(I17,N17,S17,X17,AC17,AH17,AM17,AR17,AW17,BB17)-SUM(J17,O17,T17)))</f>
        <v>0</v>
      </c>
      <c r="Z17" s="20">
        <f t="shared" si="8"/>
        <v>0</v>
      </c>
      <c r="AA17" s="20">
        <f t="shared" si="20"/>
        <v>0</v>
      </c>
      <c r="AB17" s="20">
        <f>ROUND(AA17*Priority!D12/12,2)</f>
        <v>0</v>
      </c>
      <c r="AC17" s="20">
        <f>MIN(AA17+AB17,Priority!E12)</f>
        <v>0</v>
      </c>
      <c r="AD17" s="20">
        <f>MIN(MAX(0,AA17+AB17-AC17),MAX(0,Overview!$B$11-SUM(I17,N17,S17,X17,AC17,AH17,AM17,AR17,AW17,BB17)-SUM(J17,O17,T17,Y17)))</f>
        <v>0</v>
      </c>
      <c r="AE17" s="20">
        <f t="shared" si="9"/>
        <v>0</v>
      </c>
      <c r="AF17" s="20">
        <f t="shared" si="21"/>
        <v>0</v>
      </c>
      <c r="AG17" s="20">
        <f>ROUND(AF17*Priority!D13/12,2)</f>
        <v>0</v>
      </c>
      <c r="AH17" s="20">
        <f>MIN(AF17+AG17,Priority!E13)</f>
        <v>0</v>
      </c>
      <c r="AI17" s="20">
        <f>MIN(MAX(0,AF17+AG17-AH17),MAX(0,Overview!$B$11-SUM(I17,N17,S17,X17,AC17,AH17,AM17,AR17,AW17,BB17)-SUM(J17,O17,T17,Y17,AD17)))</f>
        <v>0</v>
      </c>
      <c r="AJ17" s="20">
        <f t="shared" si="10"/>
        <v>0</v>
      </c>
      <c r="AK17" s="20">
        <f t="shared" si="22"/>
        <v>0</v>
      </c>
      <c r="AL17" s="20">
        <f>ROUND(AK17*Priority!D14/12,2)</f>
        <v>0</v>
      </c>
      <c r="AM17" s="20">
        <f>MIN(AK17+AL17,Priority!E14)</f>
        <v>0</v>
      </c>
      <c r="AN17" s="20">
        <f>MIN(MAX(0,AK17+AL17-AM17),MAX(0,Overview!$B$11-SUM(I17,N17,S17,X17,AC17,AH17,AM17,AR17,AW17,BB17)-SUM(J17,O17,T17,Y17,AD17,AI17)))</f>
        <v>0</v>
      </c>
      <c r="AO17" s="20">
        <f t="shared" si="11"/>
        <v>0</v>
      </c>
      <c r="AP17" s="20">
        <f t="shared" si="23"/>
        <v>0</v>
      </c>
      <c r="AQ17" s="20">
        <f>ROUND(AP17*Priority!D15/12,2)</f>
        <v>0</v>
      </c>
      <c r="AR17" s="20">
        <f>MIN(AP17+AQ17,Priority!E15)</f>
        <v>0</v>
      </c>
      <c r="AS17" s="20">
        <f>MIN(MAX(0,AP17+AQ17-AR17),MAX(0,Overview!$B$11-SUM(I17,N17,S17,X17,AC17,AH17,AM17,AR17,AW17,BB17)-SUM(J17,O17,T17,Y17,AD17,AI17,AN17)))</f>
        <v>0</v>
      </c>
      <c r="AT17" s="20">
        <f t="shared" si="12"/>
        <v>0</v>
      </c>
      <c r="AU17" s="20">
        <f t="shared" si="24"/>
        <v>0</v>
      </c>
      <c r="AV17" s="20">
        <f>ROUND(AU17*Priority!D16/12,2)</f>
        <v>0</v>
      </c>
      <c r="AW17" s="20">
        <f>MIN(AU17+AV17,Priority!E16)</f>
        <v>0</v>
      </c>
      <c r="AX17" s="20">
        <f>MIN(MAX(0,AU17+AV17-AW17),MAX(0,Overview!$B$11-SUM(I17,N17,S17,X17,AC17,AH17,AM17,AR17,AW17,BB17)-SUM(J17,O17,T17,Y17,AD17,AI17,AN17,AS17)))</f>
        <v>0</v>
      </c>
      <c r="AY17" s="20">
        <f t="shared" si="13"/>
        <v>0</v>
      </c>
      <c r="AZ17" s="20">
        <f t="shared" si="25"/>
        <v>0</v>
      </c>
      <c r="BA17" s="20">
        <f>ROUND(AZ17*Priority!D17/12,2)</f>
        <v>0</v>
      </c>
      <c r="BB17" s="20">
        <f>MIN(AZ17+BA17,Priority!E17)</f>
        <v>0</v>
      </c>
      <c r="BC17" s="20">
        <f>MIN(MAX(0,AZ17+BA17-BB17),MAX(0,Overview!$B$11-SUM(I17,N17,S17,X17,AC17,AH17,AM17,AR17,AW17,BB17)-SUM(J17,O17,T17,Y17,AD17,AI17,AN17,AS17,AX17)))</f>
        <v>0</v>
      </c>
      <c r="BD17" s="20">
        <f t="shared" si="14"/>
        <v>0</v>
      </c>
    </row>
    <row r="18" ht="22.5" customHeight="1">
      <c r="A18" s="4">
        <v>11.0</v>
      </c>
      <c r="B18" s="20">
        <f t="shared" ref="B18:C18" si="33">SUM(G18,L18,Q18,V18,AA18,AF18,AK18,AP18,AU18,AZ18)</f>
        <v>0</v>
      </c>
      <c r="C18" s="20">
        <f t="shared" si="33"/>
        <v>0</v>
      </c>
      <c r="D18" s="20">
        <f t="shared" si="3"/>
        <v>0</v>
      </c>
      <c r="E18" s="20">
        <f t="shared" si="4"/>
        <v>0</v>
      </c>
      <c r="F18" s="20">
        <f>MAX(0,Overview!$B$11-D18)</f>
        <v>0</v>
      </c>
      <c r="G18" s="20">
        <f t="shared" si="16"/>
        <v>0</v>
      </c>
      <c r="H18" s="20">
        <f>ROUND(G18*Priority!D8/12,2)</f>
        <v>0</v>
      </c>
      <c r="I18" s="20">
        <f>MIN(G18+H18,Priority!E8)</f>
        <v>0</v>
      </c>
      <c r="J18" s="20">
        <f>MIN(MAX(0,G18+H18-I18),MAX(0,Overview!$B$11-SUM(I18,N18,S18,X18,AC18,AH18,AM18,AR18,AW18,BB18)))</f>
        <v>0</v>
      </c>
      <c r="K18" s="20">
        <f t="shared" si="5"/>
        <v>0</v>
      </c>
      <c r="L18" s="20">
        <f t="shared" si="17"/>
        <v>0</v>
      </c>
      <c r="M18" s="20">
        <f>ROUND(L18*Priority!D9/12,2)</f>
        <v>0</v>
      </c>
      <c r="N18" s="20">
        <f>MIN(L18+M18,Priority!E9)</f>
        <v>0</v>
      </c>
      <c r="O18" s="20">
        <f>MIN(MAX(0,L18+M18-N18),MAX(0,Overview!$B$11-SUM(I18,N18,S18,X18,AC18,AH18,AM18,AR18,AW18,BB18)-SUM(J18)))</f>
        <v>0</v>
      </c>
      <c r="P18" s="20">
        <f t="shared" si="6"/>
        <v>0</v>
      </c>
      <c r="Q18" s="20">
        <f t="shared" si="18"/>
        <v>0</v>
      </c>
      <c r="R18" s="20">
        <f>ROUND(Q18*Priority!D10/12,2)</f>
        <v>0</v>
      </c>
      <c r="S18" s="20">
        <f>MIN(Q18+R18,Priority!E10)</f>
        <v>0</v>
      </c>
      <c r="T18" s="20">
        <f>MIN(MAX(0,Q18+R18-S18),MAX(0,Overview!$B$11-SUM(I18,N18,S18,X18,AC18,AH18,AM18,AR18,AW18,BB18)-SUM(J18,O18)))</f>
        <v>0</v>
      </c>
      <c r="U18" s="20">
        <f t="shared" si="7"/>
        <v>0</v>
      </c>
      <c r="V18" s="20">
        <f t="shared" si="19"/>
        <v>0</v>
      </c>
      <c r="W18" s="20">
        <f>ROUND(V18*Priority!D11/12,2)</f>
        <v>0</v>
      </c>
      <c r="X18" s="20">
        <f>MIN(V18+W18,Priority!E11)</f>
        <v>0</v>
      </c>
      <c r="Y18" s="20">
        <f>MIN(MAX(0,V18+W18-X18),MAX(0,Overview!$B$11-SUM(I18,N18,S18,X18,AC18,AH18,AM18,AR18,AW18,BB18)-SUM(J18,O18,T18)))</f>
        <v>0</v>
      </c>
      <c r="Z18" s="20">
        <f t="shared" si="8"/>
        <v>0</v>
      </c>
      <c r="AA18" s="20">
        <f t="shared" si="20"/>
        <v>0</v>
      </c>
      <c r="AB18" s="20">
        <f>ROUND(AA18*Priority!D12/12,2)</f>
        <v>0</v>
      </c>
      <c r="AC18" s="20">
        <f>MIN(AA18+AB18,Priority!E12)</f>
        <v>0</v>
      </c>
      <c r="AD18" s="20">
        <f>MIN(MAX(0,AA18+AB18-AC18),MAX(0,Overview!$B$11-SUM(I18,N18,S18,X18,AC18,AH18,AM18,AR18,AW18,BB18)-SUM(J18,O18,T18,Y18)))</f>
        <v>0</v>
      </c>
      <c r="AE18" s="20">
        <f t="shared" si="9"/>
        <v>0</v>
      </c>
      <c r="AF18" s="20">
        <f t="shared" si="21"/>
        <v>0</v>
      </c>
      <c r="AG18" s="20">
        <f>ROUND(AF18*Priority!D13/12,2)</f>
        <v>0</v>
      </c>
      <c r="AH18" s="20">
        <f>MIN(AF18+AG18,Priority!E13)</f>
        <v>0</v>
      </c>
      <c r="AI18" s="20">
        <f>MIN(MAX(0,AF18+AG18-AH18),MAX(0,Overview!$B$11-SUM(I18,N18,S18,X18,AC18,AH18,AM18,AR18,AW18,BB18)-SUM(J18,O18,T18,Y18,AD18)))</f>
        <v>0</v>
      </c>
      <c r="AJ18" s="20">
        <f t="shared" si="10"/>
        <v>0</v>
      </c>
      <c r="AK18" s="20">
        <f t="shared" si="22"/>
        <v>0</v>
      </c>
      <c r="AL18" s="20">
        <f>ROUND(AK18*Priority!D14/12,2)</f>
        <v>0</v>
      </c>
      <c r="AM18" s="20">
        <f>MIN(AK18+AL18,Priority!E14)</f>
        <v>0</v>
      </c>
      <c r="AN18" s="20">
        <f>MIN(MAX(0,AK18+AL18-AM18),MAX(0,Overview!$B$11-SUM(I18,N18,S18,X18,AC18,AH18,AM18,AR18,AW18,BB18)-SUM(J18,O18,T18,Y18,AD18,AI18)))</f>
        <v>0</v>
      </c>
      <c r="AO18" s="20">
        <f t="shared" si="11"/>
        <v>0</v>
      </c>
      <c r="AP18" s="20">
        <f t="shared" si="23"/>
        <v>0</v>
      </c>
      <c r="AQ18" s="20">
        <f>ROUND(AP18*Priority!D15/12,2)</f>
        <v>0</v>
      </c>
      <c r="AR18" s="20">
        <f>MIN(AP18+AQ18,Priority!E15)</f>
        <v>0</v>
      </c>
      <c r="AS18" s="20">
        <f>MIN(MAX(0,AP18+AQ18-AR18),MAX(0,Overview!$B$11-SUM(I18,N18,S18,X18,AC18,AH18,AM18,AR18,AW18,BB18)-SUM(J18,O18,T18,Y18,AD18,AI18,AN18)))</f>
        <v>0</v>
      </c>
      <c r="AT18" s="20">
        <f t="shared" si="12"/>
        <v>0</v>
      </c>
      <c r="AU18" s="20">
        <f t="shared" si="24"/>
        <v>0</v>
      </c>
      <c r="AV18" s="20">
        <f>ROUND(AU18*Priority!D16/12,2)</f>
        <v>0</v>
      </c>
      <c r="AW18" s="20">
        <f>MIN(AU18+AV18,Priority!E16)</f>
        <v>0</v>
      </c>
      <c r="AX18" s="20">
        <f>MIN(MAX(0,AU18+AV18-AW18),MAX(0,Overview!$B$11-SUM(I18,N18,S18,X18,AC18,AH18,AM18,AR18,AW18,BB18)-SUM(J18,O18,T18,Y18,AD18,AI18,AN18,AS18)))</f>
        <v>0</v>
      </c>
      <c r="AY18" s="20">
        <f t="shared" si="13"/>
        <v>0</v>
      </c>
      <c r="AZ18" s="20">
        <f t="shared" si="25"/>
        <v>0</v>
      </c>
      <c r="BA18" s="20">
        <f>ROUND(AZ18*Priority!D17/12,2)</f>
        <v>0</v>
      </c>
      <c r="BB18" s="20">
        <f>MIN(AZ18+BA18,Priority!E17)</f>
        <v>0</v>
      </c>
      <c r="BC18" s="20">
        <f>MIN(MAX(0,AZ18+BA18-BB18),MAX(0,Overview!$B$11-SUM(I18,N18,S18,X18,AC18,AH18,AM18,AR18,AW18,BB18)-SUM(J18,O18,T18,Y18,AD18,AI18,AN18,AS18,AX18)))</f>
        <v>0</v>
      </c>
      <c r="BD18" s="20">
        <f t="shared" si="14"/>
        <v>0</v>
      </c>
    </row>
    <row r="19" ht="22.5" customHeight="1">
      <c r="A19" s="4">
        <v>12.0</v>
      </c>
      <c r="B19" s="20">
        <f t="shared" ref="B19:C19" si="34">SUM(G19,L19,Q19,V19,AA19,AF19,AK19,AP19,AU19,AZ19)</f>
        <v>0</v>
      </c>
      <c r="C19" s="20">
        <f t="shared" si="34"/>
        <v>0</v>
      </c>
      <c r="D19" s="20">
        <f t="shared" si="3"/>
        <v>0</v>
      </c>
      <c r="E19" s="20">
        <f t="shared" si="4"/>
        <v>0</v>
      </c>
      <c r="F19" s="20">
        <f>MAX(0,Overview!$B$11-D19)</f>
        <v>0</v>
      </c>
      <c r="G19" s="20">
        <f t="shared" si="16"/>
        <v>0</v>
      </c>
      <c r="H19" s="20">
        <f>ROUND(G19*Priority!D8/12,2)</f>
        <v>0</v>
      </c>
      <c r="I19" s="20">
        <f>MIN(G19+H19,Priority!E8)</f>
        <v>0</v>
      </c>
      <c r="J19" s="20">
        <f>MIN(MAX(0,G19+H19-I19),MAX(0,Overview!$B$11-SUM(I19,N19,S19,X19,AC19,AH19,AM19,AR19,AW19,BB19)))</f>
        <v>0</v>
      </c>
      <c r="K19" s="20">
        <f t="shared" si="5"/>
        <v>0</v>
      </c>
      <c r="L19" s="20">
        <f t="shared" si="17"/>
        <v>0</v>
      </c>
      <c r="M19" s="20">
        <f>ROUND(L19*Priority!D9/12,2)</f>
        <v>0</v>
      </c>
      <c r="N19" s="20">
        <f>MIN(L19+M19,Priority!E9)</f>
        <v>0</v>
      </c>
      <c r="O19" s="20">
        <f>MIN(MAX(0,L19+M19-N19),MAX(0,Overview!$B$11-SUM(I19,N19,S19,X19,AC19,AH19,AM19,AR19,AW19,BB19)-SUM(J19)))</f>
        <v>0</v>
      </c>
      <c r="P19" s="20">
        <f t="shared" si="6"/>
        <v>0</v>
      </c>
      <c r="Q19" s="20">
        <f t="shared" si="18"/>
        <v>0</v>
      </c>
      <c r="R19" s="20">
        <f>ROUND(Q19*Priority!D10/12,2)</f>
        <v>0</v>
      </c>
      <c r="S19" s="20">
        <f>MIN(Q19+R19,Priority!E10)</f>
        <v>0</v>
      </c>
      <c r="T19" s="20">
        <f>MIN(MAX(0,Q19+R19-S19),MAX(0,Overview!$B$11-SUM(I19,N19,S19,X19,AC19,AH19,AM19,AR19,AW19,BB19)-SUM(J19,O19)))</f>
        <v>0</v>
      </c>
      <c r="U19" s="20">
        <f t="shared" si="7"/>
        <v>0</v>
      </c>
      <c r="V19" s="20">
        <f t="shared" si="19"/>
        <v>0</v>
      </c>
      <c r="W19" s="20">
        <f>ROUND(V19*Priority!D11/12,2)</f>
        <v>0</v>
      </c>
      <c r="X19" s="20">
        <f>MIN(V19+W19,Priority!E11)</f>
        <v>0</v>
      </c>
      <c r="Y19" s="20">
        <f>MIN(MAX(0,V19+W19-X19),MAX(0,Overview!$B$11-SUM(I19,N19,S19,X19,AC19,AH19,AM19,AR19,AW19,BB19)-SUM(J19,O19,T19)))</f>
        <v>0</v>
      </c>
      <c r="Z19" s="20">
        <f t="shared" si="8"/>
        <v>0</v>
      </c>
      <c r="AA19" s="20">
        <f t="shared" si="20"/>
        <v>0</v>
      </c>
      <c r="AB19" s="20">
        <f>ROUND(AA19*Priority!D12/12,2)</f>
        <v>0</v>
      </c>
      <c r="AC19" s="20">
        <f>MIN(AA19+AB19,Priority!E12)</f>
        <v>0</v>
      </c>
      <c r="AD19" s="20">
        <f>MIN(MAX(0,AA19+AB19-AC19),MAX(0,Overview!$B$11-SUM(I19,N19,S19,X19,AC19,AH19,AM19,AR19,AW19,BB19)-SUM(J19,O19,T19,Y19)))</f>
        <v>0</v>
      </c>
      <c r="AE19" s="20">
        <f t="shared" si="9"/>
        <v>0</v>
      </c>
      <c r="AF19" s="20">
        <f t="shared" si="21"/>
        <v>0</v>
      </c>
      <c r="AG19" s="20">
        <f>ROUND(AF19*Priority!D13/12,2)</f>
        <v>0</v>
      </c>
      <c r="AH19" s="20">
        <f>MIN(AF19+AG19,Priority!E13)</f>
        <v>0</v>
      </c>
      <c r="AI19" s="20">
        <f>MIN(MAX(0,AF19+AG19-AH19),MAX(0,Overview!$B$11-SUM(I19,N19,S19,X19,AC19,AH19,AM19,AR19,AW19,BB19)-SUM(J19,O19,T19,Y19,AD19)))</f>
        <v>0</v>
      </c>
      <c r="AJ19" s="20">
        <f t="shared" si="10"/>
        <v>0</v>
      </c>
      <c r="AK19" s="20">
        <f t="shared" si="22"/>
        <v>0</v>
      </c>
      <c r="AL19" s="20">
        <f>ROUND(AK19*Priority!D14/12,2)</f>
        <v>0</v>
      </c>
      <c r="AM19" s="20">
        <f>MIN(AK19+AL19,Priority!E14)</f>
        <v>0</v>
      </c>
      <c r="AN19" s="20">
        <f>MIN(MAX(0,AK19+AL19-AM19),MAX(0,Overview!$B$11-SUM(I19,N19,S19,X19,AC19,AH19,AM19,AR19,AW19,BB19)-SUM(J19,O19,T19,Y19,AD19,AI19)))</f>
        <v>0</v>
      </c>
      <c r="AO19" s="20">
        <f t="shared" si="11"/>
        <v>0</v>
      </c>
      <c r="AP19" s="20">
        <f t="shared" si="23"/>
        <v>0</v>
      </c>
      <c r="AQ19" s="20">
        <f>ROUND(AP19*Priority!D15/12,2)</f>
        <v>0</v>
      </c>
      <c r="AR19" s="20">
        <f>MIN(AP19+AQ19,Priority!E15)</f>
        <v>0</v>
      </c>
      <c r="AS19" s="20">
        <f>MIN(MAX(0,AP19+AQ19-AR19),MAX(0,Overview!$B$11-SUM(I19,N19,S19,X19,AC19,AH19,AM19,AR19,AW19,BB19)-SUM(J19,O19,T19,Y19,AD19,AI19,AN19)))</f>
        <v>0</v>
      </c>
      <c r="AT19" s="20">
        <f t="shared" si="12"/>
        <v>0</v>
      </c>
      <c r="AU19" s="20">
        <f t="shared" si="24"/>
        <v>0</v>
      </c>
      <c r="AV19" s="20">
        <f>ROUND(AU19*Priority!D16/12,2)</f>
        <v>0</v>
      </c>
      <c r="AW19" s="20">
        <f>MIN(AU19+AV19,Priority!E16)</f>
        <v>0</v>
      </c>
      <c r="AX19" s="20">
        <f>MIN(MAX(0,AU19+AV19-AW19),MAX(0,Overview!$B$11-SUM(I19,N19,S19,X19,AC19,AH19,AM19,AR19,AW19,BB19)-SUM(J19,O19,T19,Y19,AD19,AI19,AN19,AS19)))</f>
        <v>0</v>
      </c>
      <c r="AY19" s="20">
        <f t="shared" si="13"/>
        <v>0</v>
      </c>
      <c r="AZ19" s="20">
        <f t="shared" si="25"/>
        <v>0</v>
      </c>
      <c r="BA19" s="20">
        <f>ROUND(AZ19*Priority!D17/12,2)</f>
        <v>0</v>
      </c>
      <c r="BB19" s="20">
        <f>MIN(AZ19+BA19,Priority!E17)</f>
        <v>0</v>
      </c>
      <c r="BC19" s="20">
        <f>MIN(MAX(0,AZ19+BA19-BB19),MAX(0,Overview!$B$11-SUM(I19,N19,S19,X19,AC19,AH19,AM19,AR19,AW19,BB19)-SUM(J19,O19,T19,Y19,AD19,AI19,AN19,AS19,AX19)))</f>
        <v>0</v>
      </c>
      <c r="BD19" s="20">
        <f t="shared" si="14"/>
        <v>0</v>
      </c>
    </row>
    <row r="20" ht="22.5" customHeight="1">
      <c r="A20" s="4">
        <v>13.0</v>
      </c>
      <c r="B20" s="20">
        <f t="shared" ref="B20:C20" si="35">SUM(G20,L20,Q20,V20,AA20,AF20,AK20,AP20,AU20,AZ20)</f>
        <v>0</v>
      </c>
      <c r="C20" s="20">
        <f t="shared" si="35"/>
        <v>0</v>
      </c>
      <c r="D20" s="20">
        <f t="shared" si="3"/>
        <v>0</v>
      </c>
      <c r="E20" s="20">
        <f t="shared" si="4"/>
        <v>0</v>
      </c>
      <c r="F20" s="20">
        <f>MAX(0,Overview!$B$11-D20)</f>
        <v>0</v>
      </c>
      <c r="G20" s="20">
        <f t="shared" si="16"/>
        <v>0</v>
      </c>
      <c r="H20" s="20">
        <f>ROUND(G20*Priority!D8/12,2)</f>
        <v>0</v>
      </c>
      <c r="I20" s="20">
        <f>MIN(G20+H20,Priority!E8)</f>
        <v>0</v>
      </c>
      <c r="J20" s="20">
        <f>MIN(MAX(0,G20+H20-I20),MAX(0,Overview!$B$11-SUM(I20,N20,S20,X20,AC20,AH20,AM20,AR20,AW20,BB20)))</f>
        <v>0</v>
      </c>
      <c r="K20" s="20">
        <f t="shared" si="5"/>
        <v>0</v>
      </c>
      <c r="L20" s="20">
        <f t="shared" si="17"/>
        <v>0</v>
      </c>
      <c r="M20" s="20">
        <f>ROUND(L20*Priority!D9/12,2)</f>
        <v>0</v>
      </c>
      <c r="N20" s="20">
        <f>MIN(L20+M20,Priority!E9)</f>
        <v>0</v>
      </c>
      <c r="O20" s="20">
        <f>MIN(MAX(0,L20+M20-N20),MAX(0,Overview!$B$11-SUM(I20,N20,S20,X20,AC20,AH20,AM20,AR20,AW20,BB20)-SUM(J20)))</f>
        <v>0</v>
      </c>
      <c r="P20" s="20">
        <f t="shared" si="6"/>
        <v>0</v>
      </c>
      <c r="Q20" s="20">
        <f t="shared" si="18"/>
        <v>0</v>
      </c>
      <c r="R20" s="20">
        <f>ROUND(Q20*Priority!D10/12,2)</f>
        <v>0</v>
      </c>
      <c r="S20" s="20">
        <f>MIN(Q20+R20,Priority!E10)</f>
        <v>0</v>
      </c>
      <c r="T20" s="20">
        <f>MIN(MAX(0,Q20+R20-S20),MAX(0,Overview!$B$11-SUM(I20,N20,S20,X20,AC20,AH20,AM20,AR20,AW20,BB20)-SUM(J20,O20)))</f>
        <v>0</v>
      </c>
      <c r="U20" s="20">
        <f t="shared" si="7"/>
        <v>0</v>
      </c>
      <c r="V20" s="20">
        <f t="shared" si="19"/>
        <v>0</v>
      </c>
      <c r="W20" s="20">
        <f>ROUND(V20*Priority!D11/12,2)</f>
        <v>0</v>
      </c>
      <c r="X20" s="20">
        <f>MIN(V20+W20,Priority!E11)</f>
        <v>0</v>
      </c>
      <c r="Y20" s="20">
        <f>MIN(MAX(0,V20+W20-X20),MAX(0,Overview!$B$11-SUM(I20,N20,S20,X20,AC20,AH20,AM20,AR20,AW20,BB20)-SUM(J20,O20,T20)))</f>
        <v>0</v>
      </c>
      <c r="Z20" s="20">
        <f t="shared" si="8"/>
        <v>0</v>
      </c>
      <c r="AA20" s="20">
        <f t="shared" si="20"/>
        <v>0</v>
      </c>
      <c r="AB20" s="20">
        <f>ROUND(AA20*Priority!D12/12,2)</f>
        <v>0</v>
      </c>
      <c r="AC20" s="20">
        <f>MIN(AA20+AB20,Priority!E12)</f>
        <v>0</v>
      </c>
      <c r="AD20" s="20">
        <f>MIN(MAX(0,AA20+AB20-AC20),MAX(0,Overview!$B$11-SUM(I20,N20,S20,X20,AC20,AH20,AM20,AR20,AW20,BB20)-SUM(J20,O20,T20,Y20)))</f>
        <v>0</v>
      </c>
      <c r="AE20" s="20">
        <f t="shared" si="9"/>
        <v>0</v>
      </c>
      <c r="AF20" s="20">
        <f t="shared" si="21"/>
        <v>0</v>
      </c>
      <c r="AG20" s="20">
        <f>ROUND(AF20*Priority!D13/12,2)</f>
        <v>0</v>
      </c>
      <c r="AH20" s="20">
        <f>MIN(AF20+AG20,Priority!E13)</f>
        <v>0</v>
      </c>
      <c r="AI20" s="20">
        <f>MIN(MAX(0,AF20+AG20-AH20),MAX(0,Overview!$B$11-SUM(I20,N20,S20,X20,AC20,AH20,AM20,AR20,AW20,BB20)-SUM(J20,O20,T20,Y20,AD20)))</f>
        <v>0</v>
      </c>
      <c r="AJ20" s="20">
        <f t="shared" si="10"/>
        <v>0</v>
      </c>
      <c r="AK20" s="20">
        <f t="shared" si="22"/>
        <v>0</v>
      </c>
      <c r="AL20" s="20">
        <f>ROUND(AK20*Priority!D14/12,2)</f>
        <v>0</v>
      </c>
      <c r="AM20" s="20">
        <f>MIN(AK20+AL20,Priority!E14)</f>
        <v>0</v>
      </c>
      <c r="AN20" s="20">
        <f>MIN(MAX(0,AK20+AL20-AM20),MAX(0,Overview!$B$11-SUM(I20,N20,S20,X20,AC20,AH20,AM20,AR20,AW20,BB20)-SUM(J20,O20,T20,Y20,AD20,AI20)))</f>
        <v>0</v>
      </c>
      <c r="AO20" s="20">
        <f t="shared" si="11"/>
        <v>0</v>
      </c>
      <c r="AP20" s="20">
        <f t="shared" si="23"/>
        <v>0</v>
      </c>
      <c r="AQ20" s="20">
        <f>ROUND(AP20*Priority!D15/12,2)</f>
        <v>0</v>
      </c>
      <c r="AR20" s="20">
        <f>MIN(AP20+AQ20,Priority!E15)</f>
        <v>0</v>
      </c>
      <c r="AS20" s="20">
        <f>MIN(MAX(0,AP20+AQ20-AR20),MAX(0,Overview!$B$11-SUM(I20,N20,S20,X20,AC20,AH20,AM20,AR20,AW20,BB20)-SUM(J20,O20,T20,Y20,AD20,AI20,AN20)))</f>
        <v>0</v>
      </c>
      <c r="AT20" s="20">
        <f t="shared" si="12"/>
        <v>0</v>
      </c>
      <c r="AU20" s="20">
        <f t="shared" si="24"/>
        <v>0</v>
      </c>
      <c r="AV20" s="20">
        <f>ROUND(AU20*Priority!D16/12,2)</f>
        <v>0</v>
      </c>
      <c r="AW20" s="20">
        <f>MIN(AU20+AV20,Priority!E16)</f>
        <v>0</v>
      </c>
      <c r="AX20" s="20">
        <f>MIN(MAX(0,AU20+AV20-AW20),MAX(0,Overview!$B$11-SUM(I20,N20,S20,X20,AC20,AH20,AM20,AR20,AW20,BB20)-SUM(J20,O20,T20,Y20,AD20,AI20,AN20,AS20)))</f>
        <v>0</v>
      </c>
      <c r="AY20" s="20">
        <f t="shared" si="13"/>
        <v>0</v>
      </c>
      <c r="AZ20" s="20">
        <f t="shared" si="25"/>
        <v>0</v>
      </c>
      <c r="BA20" s="20">
        <f>ROUND(AZ20*Priority!D17/12,2)</f>
        <v>0</v>
      </c>
      <c r="BB20" s="20">
        <f>MIN(AZ20+BA20,Priority!E17)</f>
        <v>0</v>
      </c>
      <c r="BC20" s="20">
        <f>MIN(MAX(0,AZ20+BA20-BB20),MAX(0,Overview!$B$11-SUM(I20,N20,S20,X20,AC20,AH20,AM20,AR20,AW20,BB20)-SUM(J20,O20,T20,Y20,AD20,AI20,AN20,AS20,AX20)))</f>
        <v>0</v>
      </c>
      <c r="BD20" s="20">
        <f t="shared" si="14"/>
        <v>0</v>
      </c>
    </row>
    <row r="21" ht="22.5" customHeight="1">
      <c r="A21" s="4">
        <v>14.0</v>
      </c>
      <c r="B21" s="20">
        <f t="shared" ref="B21:C21" si="36">SUM(G21,L21,Q21,V21,AA21,AF21,AK21,AP21,AU21,AZ21)</f>
        <v>0</v>
      </c>
      <c r="C21" s="20">
        <f t="shared" si="36"/>
        <v>0</v>
      </c>
      <c r="D21" s="20">
        <f t="shared" si="3"/>
        <v>0</v>
      </c>
      <c r="E21" s="20">
        <f t="shared" si="4"/>
        <v>0</v>
      </c>
      <c r="F21" s="20">
        <f>MAX(0,Overview!$B$11-D21)</f>
        <v>0</v>
      </c>
      <c r="G21" s="20">
        <f t="shared" si="16"/>
        <v>0</v>
      </c>
      <c r="H21" s="20">
        <f>ROUND(G21*Priority!D8/12,2)</f>
        <v>0</v>
      </c>
      <c r="I21" s="20">
        <f>MIN(G21+H21,Priority!E8)</f>
        <v>0</v>
      </c>
      <c r="J21" s="20">
        <f>MIN(MAX(0,G21+H21-I21),MAX(0,Overview!$B$11-SUM(I21,N21,S21,X21,AC21,AH21,AM21,AR21,AW21,BB21)))</f>
        <v>0</v>
      </c>
      <c r="K21" s="20">
        <f t="shared" si="5"/>
        <v>0</v>
      </c>
      <c r="L21" s="20">
        <f t="shared" si="17"/>
        <v>0</v>
      </c>
      <c r="M21" s="20">
        <f>ROUND(L21*Priority!D9/12,2)</f>
        <v>0</v>
      </c>
      <c r="N21" s="20">
        <f>MIN(L21+M21,Priority!E9)</f>
        <v>0</v>
      </c>
      <c r="O21" s="20">
        <f>MIN(MAX(0,L21+M21-N21),MAX(0,Overview!$B$11-SUM(I21,N21,S21,X21,AC21,AH21,AM21,AR21,AW21,BB21)-SUM(J21)))</f>
        <v>0</v>
      </c>
      <c r="P21" s="20">
        <f t="shared" si="6"/>
        <v>0</v>
      </c>
      <c r="Q21" s="20">
        <f t="shared" si="18"/>
        <v>0</v>
      </c>
      <c r="R21" s="20">
        <f>ROUND(Q21*Priority!D10/12,2)</f>
        <v>0</v>
      </c>
      <c r="S21" s="20">
        <f>MIN(Q21+R21,Priority!E10)</f>
        <v>0</v>
      </c>
      <c r="T21" s="20">
        <f>MIN(MAX(0,Q21+R21-S21),MAX(0,Overview!$B$11-SUM(I21,N21,S21,X21,AC21,AH21,AM21,AR21,AW21,BB21)-SUM(J21,O21)))</f>
        <v>0</v>
      </c>
      <c r="U21" s="20">
        <f t="shared" si="7"/>
        <v>0</v>
      </c>
      <c r="V21" s="20">
        <f t="shared" si="19"/>
        <v>0</v>
      </c>
      <c r="W21" s="20">
        <f>ROUND(V21*Priority!D11/12,2)</f>
        <v>0</v>
      </c>
      <c r="X21" s="20">
        <f>MIN(V21+W21,Priority!E11)</f>
        <v>0</v>
      </c>
      <c r="Y21" s="20">
        <f>MIN(MAX(0,V21+W21-X21),MAX(0,Overview!$B$11-SUM(I21,N21,S21,X21,AC21,AH21,AM21,AR21,AW21,BB21)-SUM(J21,O21,T21)))</f>
        <v>0</v>
      </c>
      <c r="Z21" s="20">
        <f t="shared" si="8"/>
        <v>0</v>
      </c>
      <c r="AA21" s="20">
        <f t="shared" si="20"/>
        <v>0</v>
      </c>
      <c r="AB21" s="20">
        <f>ROUND(AA21*Priority!D12/12,2)</f>
        <v>0</v>
      </c>
      <c r="AC21" s="20">
        <f>MIN(AA21+AB21,Priority!E12)</f>
        <v>0</v>
      </c>
      <c r="AD21" s="20">
        <f>MIN(MAX(0,AA21+AB21-AC21),MAX(0,Overview!$B$11-SUM(I21,N21,S21,X21,AC21,AH21,AM21,AR21,AW21,BB21)-SUM(J21,O21,T21,Y21)))</f>
        <v>0</v>
      </c>
      <c r="AE21" s="20">
        <f t="shared" si="9"/>
        <v>0</v>
      </c>
      <c r="AF21" s="20">
        <f t="shared" si="21"/>
        <v>0</v>
      </c>
      <c r="AG21" s="20">
        <f>ROUND(AF21*Priority!D13/12,2)</f>
        <v>0</v>
      </c>
      <c r="AH21" s="20">
        <f>MIN(AF21+AG21,Priority!E13)</f>
        <v>0</v>
      </c>
      <c r="AI21" s="20">
        <f>MIN(MAX(0,AF21+AG21-AH21),MAX(0,Overview!$B$11-SUM(I21,N21,S21,X21,AC21,AH21,AM21,AR21,AW21,BB21)-SUM(J21,O21,T21,Y21,AD21)))</f>
        <v>0</v>
      </c>
      <c r="AJ21" s="20">
        <f t="shared" si="10"/>
        <v>0</v>
      </c>
      <c r="AK21" s="20">
        <f t="shared" si="22"/>
        <v>0</v>
      </c>
      <c r="AL21" s="20">
        <f>ROUND(AK21*Priority!D14/12,2)</f>
        <v>0</v>
      </c>
      <c r="AM21" s="20">
        <f>MIN(AK21+AL21,Priority!E14)</f>
        <v>0</v>
      </c>
      <c r="AN21" s="20">
        <f>MIN(MAX(0,AK21+AL21-AM21),MAX(0,Overview!$B$11-SUM(I21,N21,S21,X21,AC21,AH21,AM21,AR21,AW21,BB21)-SUM(J21,O21,T21,Y21,AD21,AI21)))</f>
        <v>0</v>
      </c>
      <c r="AO21" s="20">
        <f t="shared" si="11"/>
        <v>0</v>
      </c>
      <c r="AP21" s="20">
        <f t="shared" si="23"/>
        <v>0</v>
      </c>
      <c r="AQ21" s="20">
        <f>ROUND(AP21*Priority!D15/12,2)</f>
        <v>0</v>
      </c>
      <c r="AR21" s="20">
        <f>MIN(AP21+AQ21,Priority!E15)</f>
        <v>0</v>
      </c>
      <c r="AS21" s="20">
        <f>MIN(MAX(0,AP21+AQ21-AR21),MAX(0,Overview!$B$11-SUM(I21,N21,S21,X21,AC21,AH21,AM21,AR21,AW21,BB21)-SUM(J21,O21,T21,Y21,AD21,AI21,AN21)))</f>
        <v>0</v>
      </c>
      <c r="AT21" s="20">
        <f t="shared" si="12"/>
        <v>0</v>
      </c>
      <c r="AU21" s="20">
        <f t="shared" si="24"/>
        <v>0</v>
      </c>
      <c r="AV21" s="20">
        <f>ROUND(AU21*Priority!D16/12,2)</f>
        <v>0</v>
      </c>
      <c r="AW21" s="20">
        <f>MIN(AU21+AV21,Priority!E16)</f>
        <v>0</v>
      </c>
      <c r="AX21" s="20">
        <f>MIN(MAX(0,AU21+AV21-AW21),MAX(0,Overview!$B$11-SUM(I21,N21,S21,X21,AC21,AH21,AM21,AR21,AW21,BB21)-SUM(J21,O21,T21,Y21,AD21,AI21,AN21,AS21)))</f>
        <v>0</v>
      </c>
      <c r="AY21" s="20">
        <f t="shared" si="13"/>
        <v>0</v>
      </c>
      <c r="AZ21" s="20">
        <f t="shared" si="25"/>
        <v>0</v>
      </c>
      <c r="BA21" s="20">
        <f>ROUND(AZ21*Priority!D17/12,2)</f>
        <v>0</v>
      </c>
      <c r="BB21" s="20">
        <f>MIN(AZ21+BA21,Priority!E17)</f>
        <v>0</v>
      </c>
      <c r="BC21" s="20">
        <f>MIN(MAX(0,AZ21+BA21-BB21),MAX(0,Overview!$B$11-SUM(I21,N21,S21,X21,AC21,AH21,AM21,AR21,AW21,BB21)-SUM(J21,O21,T21,Y21,AD21,AI21,AN21,AS21,AX21)))</f>
        <v>0</v>
      </c>
      <c r="BD21" s="20">
        <f t="shared" si="14"/>
        <v>0</v>
      </c>
    </row>
    <row r="22" ht="22.5" customHeight="1">
      <c r="A22" s="4">
        <v>15.0</v>
      </c>
      <c r="B22" s="20">
        <f t="shared" ref="B22:C22" si="37">SUM(G22,L22,Q22,V22,AA22,AF22,AK22,AP22,AU22,AZ22)</f>
        <v>0</v>
      </c>
      <c r="C22" s="20">
        <f t="shared" si="37"/>
        <v>0</v>
      </c>
      <c r="D22" s="20">
        <f t="shared" si="3"/>
        <v>0</v>
      </c>
      <c r="E22" s="20">
        <f t="shared" si="4"/>
        <v>0</v>
      </c>
      <c r="F22" s="20">
        <f>MAX(0,Overview!$B$11-D22)</f>
        <v>0</v>
      </c>
      <c r="G22" s="20">
        <f t="shared" si="16"/>
        <v>0</v>
      </c>
      <c r="H22" s="20">
        <f>ROUND(G22*Priority!D8/12,2)</f>
        <v>0</v>
      </c>
      <c r="I22" s="20">
        <f>MIN(G22+H22,Priority!E8)</f>
        <v>0</v>
      </c>
      <c r="J22" s="20">
        <f>MIN(MAX(0,G22+H22-I22),MAX(0,Overview!$B$11-SUM(I22,N22,S22,X22,AC22,AH22,AM22,AR22,AW22,BB22)))</f>
        <v>0</v>
      </c>
      <c r="K22" s="20">
        <f t="shared" si="5"/>
        <v>0</v>
      </c>
      <c r="L22" s="20">
        <f t="shared" si="17"/>
        <v>0</v>
      </c>
      <c r="M22" s="20">
        <f>ROUND(L22*Priority!D9/12,2)</f>
        <v>0</v>
      </c>
      <c r="N22" s="20">
        <f>MIN(L22+M22,Priority!E9)</f>
        <v>0</v>
      </c>
      <c r="O22" s="20">
        <f>MIN(MAX(0,L22+M22-N22),MAX(0,Overview!$B$11-SUM(I22,N22,S22,X22,AC22,AH22,AM22,AR22,AW22,BB22)-SUM(J22)))</f>
        <v>0</v>
      </c>
      <c r="P22" s="20">
        <f t="shared" si="6"/>
        <v>0</v>
      </c>
      <c r="Q22" s="20">
        <f t="shared" si="18"/>
        <v>0</v>
      </c>
      <c r="R22" s="20">
        <f>ROUND(Q22*Priority!D10/12,2)</f>
        <v>0</v>
      </c>
      <c r="S22" s="20">
        <f>MIN(Q22+R22,Priority!E10)</f>
        <v>0</v>
      </c>
      <c r="T22" s="20">
        <f>MIN(MAX(0,Q22+R22-S22),MAX(0,Overview!$B$11-SUM(I22,N22,S22,X22,AC22,AH22,AM22,AR22,AW22,BB22)-SUM(J22,O22)))</f>
        <v>0</v>
      </c>
      <c r="U22" s="20">
        <f t="shared" si="7"/>
        <v>0</v>
      </c>
      <c r="V22" s="20">
        <f t="shared" si="19"/>
        <v>0</v>
      </c>
      <c r="W22" s="20">
        <f>ROUND(V22*Priority!D11/12,2)</f>
        <v>0</v>
      </c>
      <c r="X22" s="20">
        <f>MIN(V22+W22,Priority!E11)</f>
        <v>0</v>
      </c>
      <c r="Y22" s="20">
        <f>MIN(MAX(0,V22+W22-X22),MAX(0,Overview!$B$11-SUM(I22,N22,S22,X22,AC22,AH22,AM22,AR22,AW22,BB22)-SUM(J22,O22,T22)))</f>
        <v>0</v>
      </c>
      <c r="Z22" s="20">
        <f t="shared" si="8"/>
        <v>0</v>
      </c>
      <c r="AA22" s="20">
        <f t="shared" si="20"/>
        <v>0</v>
      </c>
      <c r="AB22" s="20">
        <f>ROUND(AA22*Priority!D12/12,2)</f>
        <v>0</v>
      </c>
      <c r="AC22" s="20">
        <f>MIN(AA22+AB22,Priority!E12)</f>
        <v>0</v>
      </c>
      <c r="AD22" s="20">
        <f>MIN(MAX(0,AA22+AB22-AC22),MAX(0,Overview!$B$11-SUM(I22,N22,S22,X22,AC22,AH22,AM22,AR22,AW22,BB22)-SUM(J22,O22,T22,Y22)))</f>
        <v>0</v>
      </c>
      <c r="AE22" s="20">
        <f t="shared" si="9"/>
        <v>0</v>
      </c>
      <c r="AF22" s="20">
        <f t="shared" si="21"/>
        <v>0</v>
      </c>
      <c r="AG22" s="20">
        <f>ROUND(AF22*Priority!D13/12,2)</f>
        <v>0</v>
      </c>
      <c r="AH22" s="20">
        <f>MIN(AF22+AG22,Priority!E13)</f>
        <v>0</v>
      </c>
      <c r="AI22" s="20">
        <f>MIN(MAX(0,AF22+AG22-AH22),MAX(0,Overview!$B$11-SUM(I22,N22,S22,X22,AC22,AH22,AM22,AR22,AW22,BB22)-SUM(J22,O22,T22,Y22,AD22)))</f>
        <v>0</v>
      </c>
      <c r="AJ22" s="20">
        <f t="shared" si="10"/>
        <v>0</v>
      </c>
      <c r="AK22" s="20">
        <f t="shared" si="22"/>
        <v>0</v>
      </c>
      <c r="AL22" s="20">
        <f>ROUND(AK22*Priority!D14/12,2)</f>
        <v>0</v>
      </c>
      <c r="AM22" s="20">
        <f>MIN(AK22+AL22,Priority!E14)</f>
        <v>0</v>
      </c>
      <c r="AN22" s="20">
        <f>MIN(MAX(0,AK22+AL22-AM22),MAX(0,Overview!$B$11-SUM(I22,N22,S22,X22,AC22,AH22,AM22,AR22,AW22,BB22)-SUM(J22,O22,T22,Y22,AD22,AI22)))</f>
        <v>0</v>
      </c>
      <c r="AO22" s="20">
        <f t="shared" si="11"/>
        <v>0</v>
      </c>
      <c r="AP22" s="20">
        <f t="shared" si="23"/>
        <v>0</v>
      </c>
      <c r="AQ22" s="20">
        <f>ROUND(AP22*Priority!D15/12,2)</f>
        <v>0</v>
      </c>
      <c r="AR22" s="20">
        <f>MIN(AP22+AQ22,Priority!E15)</f>
        <v>0</v>
      </c>
      <c r="AS22" s="20">
        <f>MIN(MAX(0,AP22+AQ22-AR22),MAX(0,Overview!$B$11-SUM(I22,N22,S22,X22,AC22,AH22,AM22,AR22,AW22,BB22)-SUM(J22,O22,T22,Y22,AD22,AI22,AN22)))</f>
        <v>0</v>
      </c>
      <c r="AT22" s="20">
        <f t="shared" si="12"/>
        <v>0</v>
      </c>
      <c r="AU22" s="20">
        <f t="shared" si="24"/>
        <v>0</v>
      </c>
      <c r="AV22" s="20">
        <f>ROUND(AU22*Priority!D16/12,2)</f>
        <v>0</v>
      </c>
      <c r="AW22" s="20">
        <f>MIN(AU22+AV22,Priority!E16)</f>
        <v>0</v>
      </c>
      <c r="AX22" s="20">
        <f>MIN(MAX(0,AU22+AV22-AW22),MAX(0,Overview!$B$11-SUM(I22,N22,S22,X22,AC22,AH22,AM22,AR22,AW22,BB22)-SUM(J22,O22,T22,Y22,AD22,AI22,AN22,AS22)))</f>
        <v>0</v>
      </c>
      <c r="AY22" s="20">
        <f t="shared" si="13"/>
        <v>0</v>
      </c>
      <c r="AZ22" s="20">
        <f t="shared" si="25"/>
        <v>0</v>
      </c>
      <c r="BA22" s="20">
        <f>ROUND(AZ22*Priority!D17/12,2)</f>
        <v>0</v>
      </c>
      <c r="BB22" s="20">
        <f>MIN(AZ22+BA22,Priority!E17)</f>
        <v>0</v>
      </c>
      <c r="BC22" s="20">
        <f>MIN(MAX(0,AZ22+BA22-BB22),MAX(0,Overview!$B$11-SUM(I22,N22,S22,X22,AC22,AH22,AM22,AR22,AW22,BB22)-SUM(J22,O22,T22,Y22,AD22,AI22,AN22,AS22,AX22)))</f>
        <v>0</v>
      </c>
      <c r="BD22" s="20">
        <f t="shared" si="14"/>
        <v>0</v>
      </c>
    </row>
    <row r="23" ht="22.5" customHeight="1">
      <c r="A23" s="4">
        <v>16.0</v>
      </c>
      <c r="B23" s="20">
        <f t="shared" ref="B23:C23" si="38">SUM(G23,L23,Q23,V23,AA23,AF23,AK23,AP23,AU23,AZ23)</f>
        <v>0</v>
      </c>
      <c r="C23" s="20">
        <f t="shared" si="38"/>
        <v>0</v>
      </c>
      <c r="D23" s="20">
        <f t="shared" si="3"/>
        <v>0</v>
      </c>
      <c r="E23" s="20">
        <f t="shared" si="4"/>
        <v>0</v>
      </c>
      <c r="F23" s="20">
        <f>MAX(0,Overview!$B$11-D23)</f>
        <v>0</v>
      </c>
      <c r="G23" s="20">
        <f t="shared" si="16"/>
        <v>0</v>
      </c>
      <c r="H23" s="20">
        <f>ROUND(G23*Priority!D8/12,2)</f>
        <v>0</v>
      </c>
      <c r="I23" s="20">
        <f>MIN(G23+H23,Priority!E8)</f>
        <v>0</v>
      </c>
      <c r="J23" s="20">
        <f>MIN(MAX(0,G23+H23-I23),MAX(0,Overview!$B$11-SUM(I23,N23,S23,X23,AC23,AH23,AM23,AR23,AW23,BB23)))</f>
        <v>0</v>
      </c>
      <c r="K23" s="20">
        <f t="shared" si="5"/>
        <v>0</v>
      </c>
      <c r="L23" s="20">
        <f t="shared" si="17"/>
        <v>0</v>
      </c>
      <c r="M23" s="20">
        <f>ROUND(L23*Priority!D9/12,2)</f>
        <v>0</v>
      </c>
      <c r="N23" s="20">
        <f>MIN(L23+M23,Priority!E9)</f>
        <v>0</v>
      </c>
      <c r="O23" s="20">
        <f>MIN(MAX(0,L23+M23-N23),MAX(0,Overview!$B$11-SUM(I23,N23,S23,X23,AC23,AH23,AM23,AR23,AW23,BB23)-SUM(J23)))</f>
        <v>0</v>
      </c>
      <c r="P23" s="20">
        <f t="shared" si="6"/>
        <v>0</v>
      </c>
      <c r="Q23" s="20">
        <f t="shared" si="18"/>
        <v>0</v>
      </c>
      <c r="R23" s="20">
        <f>ROUND(Q23*Priority!D10/12,2)</f>
        <v>0</v>
      </c>
      <c r="S23" s="20">
        <f>MIN(Q23+R23,Priority!E10)</f>
        <v>0</v>
      </c>
      <c r="T23" s="20">
        <f>MIN(MAX(0,Q23+R23-S23),MAX(0,Overview!$B$11-SUM(I23,N23,S23,X23,AC23,AH23,AM23,AR23,AW23,BB23)-SUM(J23,O23)))</f>
        <v>0</v>
      </c>
      <c r="U23" s="20">
        <f t="shared" si="7"/>
        <v>0</v>
      </c>
      <c r="V23" s="20">
        <f t="shared" si="19"/>
        <v>0</v>
      </c>
      <c r="W23" s="20">
        <f>ROUND(V23*Priority!D11/12,2)</f>
        <v>0</v>
      </c>
      <c r="X23" s="20">
        <f>MIN(V23+W23,Priority!E11)</f>
        <v>0</v>
      </c>
      <c r="Y23" s="20">
        <f>MIN(MAX(0,V23+W23-X23),MAX(0,Overview!$B$11-SUM(I23,N23,S23,X23,AC23,AH23,AM23,AR23,AW23,BB23)-SUM(J23,O23,T23)))</f>
        <v>0</v>
      </c>
      <c r="Z23" s="20">
        <f t="shared" si="8"/>
        <v>0</v>
      </c>
      <c r="AA23" s="20">
        <f t="shared" si="20"/>
        <v>0</v>
      </c>
      <c r="AB23" s="20">
        <f>ROUND(AA23*Priority!D12/12,2)</f>
        <v>0</v>
      </c>
      <c r="AC23" s="20">
        <f>MIN(AA23+AB23,Priority!E12)</f>
        <v>0</v>
      </c>
      <c r="AD23" s="20">
        <f>MIN(MAX(0,AA23+AB23-AC23),MAX(0,Overview!$B$11-SUM(I23,N23,S23,X23,AC23,AH23,AM23,AR23,AW23,BB23)-SUM(J23,O23,T23,Y23)))</f>
        <v>0</v>
      </c>
      <c r="AE23" s="20">
        <f t="shared" si="9"/>
        <v>0</v>
      </c>
      <c r="AF23" s="20">
        <f t="shared" si="21"/>
        <v>0</v>
      </c>
      <c r="AG23" s="20">
        <f>ROUND(AF23*Priority!D13/12,2)</f>
        <v>0</v>
      </c>
      <c r="AH23" s="20">
        <f>MIN(AF23+AG23,Priority!E13)</f>
        <v>0</v>
      </c>
      <c r="AI23" s="20">
        <f>MIN(MAX(0,AF23+AG23-AH23),MAX(0,Overview!$B$11-SUM(I23,N23,S23,X23,AC23,AH23,AM23,AR23,AW23,BB23)-SUM(J23,O23,T23,Y23,AD23)))</f>
        <v>0</v>
      </c>
      <c r="AJ23" s="20">
        <f t="shared" si="10"/>
        <v>0</v>
      </c>
      <c r="AK23" s="20">
        <f t="shared" si="22"/>
        <v>0</v>
      </c>
      <c r="AL23" s="20">
        <f>ROUND(AK23*Priority!D14/12,2)</f>
        <v>0</v>
      </c>
      <c r="AM23" s="20">
        <f>MIN(AK23+AL23,Priority!E14)</f>
        <v>0</v>
      </c>
      <c r="AN23" s="20">
        <f>MIN(MAX(0,AK23+AL23-AM23),MAX(0,Overview!$B$11-SUM(I23,N23,S23,X23,AC23,AH23,AM23,AR23,AW23,BB23)-SUM(J23,O23,T23,Y23,AD23,AI23)))</f>
        <v>0</v>
      </c>
      <c r="AO23" s="20">
        <f t="shared" si="11"/>
        <v>0</v>
      </c>
      <c r="AP23" s="20">
        <f t="shared" si="23"/>
        <v>0</v>
      </c>
      <c r="AQ23" s="20">
        <f>ROUND(AP23*Priority!D15/12,2)</f>
        <v>0</v>
      </c>
      <c r="AR23" s="20">
        <f>MIN(AP23+AQ23,Priority!E15)</f>
        <v>0</v>
      </c>
      <c r="AS23" s="20">
        <f>MIN(MAX(0,AP23+AQ23-AR23),MAX(0,Overview!$B$11-SUM(I23,N23,S23,X23,AC23,AH23,AM23,AR23,AW23,BB23)-SUM(J23,O23,T23,Y23,AD23,AI23,AN23)))</f>
        <v>0</v>
      </c>
      <c r="AT23" s="20">
        <f t="shared" si="12"/>
        <v>0</v>
      </c>
      <c r="AU23" s="20">
        <f t="shared" si="24"/>
        <v>0</v>
      </c>
      <c r="AV23" s="20">
        <f>ROUND(AU23*Priority!D16/12,2)</f>
        <v>0</v>
      </c>
      <c r="AW23" s="20">
        <f>MIN(AU23+AV23,Priority!E16)</f>
        <v>0</v>
      </c>
      <c r="AX23" s="20">
        <f>MIN(MAX(0,AU23+AV23-AW23),MAX(0,Overview!$B$11-SUM(I23,N23,S23,X23,AC23,AH23,AM23,AR23,AW23,BB23)-SUM(J23,O23,T23,Y23,AD23,AI23,AN23,AS23)))</f>
        <v>0</v>
      </c>
      <c r="AY23" s="20">
        <f t="shared" si="13"/>
        <v>0</v>
      </c>
      <c r="AZ23" s="20">
        <f t="shared" si="25"/>
        <v>0</v>
      </c>
      <c r="BA23" s="20">
        <f>ROUND(AZ23*Priority!D17/12,2)</f>
        <v>0</v>
      </c>
      <c r="BB23" s="20">
        <f>MIN(AZ23+BA23,Priority!E17)</f>
        <v>0</v>
      </c>
      <c r="BC23" s="20">
        <f>MIN(MAX(0,AZ23+BA23-BB23),MAX(0,Overview!$B$11-SUM(I23,N23,S23,X23,AC23,AH23,AM23,AR23,AW23,BB23)-SUM(J23,O23,T23,Y23,AD23,AI23,AN23,AS23,AX23)))</f>
        <v>0</v>
      </c>
      <c r="BD23" s="20">
        <f t="shared" si="14"/>
        <v>0</v>
      </c>
    </row>
    <row r="24" ht="22.5" customHeight="1">
      <c r="A24" s="4">
        <v>17.0</v>
      </c>
      <c r="B24" s="20">
        <f t="shared" ref="B24:C24" si="39">SUM(G24,L24,Q24,V24,AA24,AF24,AK24,AP24,AU24,AZ24)</f>
        <v>0</v>
      </c>
      <c r="C24" s="20">
        <f t="shared" si="39"/>
        <v>0</v>
      </c>
      <c r="D24" s="20">
        <f t="shared" si="3"/>
        <v>0</v>
      </c>
      <c r="E24" s="20">
        <f t="shared" si="4"/>
        <v>0</v>
      </c>
      <c r="F24" s="20">
        <f>MAX(0,Overview!$B$11-D24)</f>
        <v>0</v>
      </c>
      <c r="G24" s="20">
        <f t="shared" si="16"/>
        <v>0</v>
      </c>
      <c r="H24" s="20">
        <f>ROUND(G24*Priority!D8/12,2)</f>
        <v>0</v>
      </c>
      <c r="I24" s="20">
        <f>MIN(G24+H24,Priority!E8)</f>
        <v>0</v>
      </c>
      <c r="J24" s="20">
        <f>MIN(MAX(0,G24+H24-I24),MAX(0,Overview!$B$11-SUM(I24,N24,S24,X24,AC24,AH24,AM24,AR24,AW24,BB24)))</f>
        <v>0</v>
      </c>
      <c r="K24" s="20">
        <f t="shared" si="5"/>
        <v>0</v>
      </c>
      <c r="L24" s="20">
        <f t="shared" si="17"/>
        <v>0</v>
      </c>
      <c r="M24" s="20">
        <f>ROUND(L24*Priority!D9/12,2)</f>
        <v>0</v>
      </c>
      <c r="N24" s="20">
        <f>MIN(L24+M24,Priority!E9)</f>
        <v>0</v>
      </c>
      <c r="O24" s="20">
        <f>MIN(MAX(0,L24+M24-N24),MAX(0,Overview!$B$11-SUM(I24,N24,S24,X24,AC24,AH24,AM24,AR24,AW24,BB24)-SUM(J24)))</f>
        <v>0</v>
      </c>
      <c r="P24" s="20">
        <f t="shared" si="6"/>
        <v>0</v>
      </c>
      <c r="Q24" s="20">
        <f t="shared" si="18"/>
        <v>0</v>
      </c>
      <c r="R24" s="20">
        <f>ROUND(Q24*Priority!D10/12,2)</f>
        <v>0</v>
      </c>
      <c r="S24" s="20">
        <f>MIN(Q24+R24,Priority!E10)</f>
        <v>0</v>
      </c>
      <c r="T24" s="20">
        <f>MIN(MAX(0,Q24+R24-S24),MAX(0,Overview!$B$11-SUM(I24,N24,S24,X24,AC24,AH24,AM24,AR24,AW24,BB24)-SUM(J24,O24)))</f>
        <v>0</v>
      </c>
      <c r="U24" s="20">
        <f t="shared" si="7"/>
        <v>0</v>
      </c>
      <c r="V24" s="20">
        <f t="shared" si="19"/>
        <v>0</v>
      </c>
      <c r="W24" s="20">
        <f>ROUND(V24*Priority!D11/12,2)</f>
        <v>0</v>
      </c>
      <c r="X24" s="20">
        <f>MIN(V24+W24,Priority!E11)</f>
        <v>0</v>
      </c>
      <c r="Y24" s="20">
        <f>MIN(MAX(0,V24+W24-X24),MAX(0,Overview!$B$11-SUM(I24,N24,S24,X24,AC24,AH24,AM24,AR24,AW24,BB24)-SUM(J24,O24,T24)))</f>
        <v>0</v>
      </c>
      <c r="Z24" s="20">
        <f t="shared" si="8"/>
        <v>0</v>
      </c>
      <c r="AA24" s="20">
        <f t="shared" si="20"/>
        <v>0</v>
      </c>
      <c r="AB24" s="20">
        <f>ROUND(AA24*Priority!D12/12,2)</f>
        <v>0</v>
      </c>
      <c r="AC24" s="20">
        <f>MIN(AA24+AB24,Priority!E12)</f>
        <v>0</v>
      </c>
      <c r="AD24" s="20">
        <f>MIN(MAX(0,AA24+AB24-AC24),MAX(0,Overview!$B$11-SUM(I24,N24,S24,X24,AC24,AH24,AM24,AR24,AW24,BB24)-SUM(J24,O24,T24,Y24)))</f>
        <v>0</v>
      </c>
      <c r="AE24" s="20">
        <f t="shared" si="9"/>
        <v>0</v>
      </c>
      <c r="AF24" s="20">
        <f t="shared" si="21"/>
        <v>0</v>
      </c>
      <c r="AG24" s="20">
        <f>ROUND(AF24*Priority!D13/12,2)</f>
        <v>0</v>
      </c>
      <c r="AH24" s="20">
        <f>MIN(AF24+AG24,Priority!E13)</f>
        <v>0</v>
      </c>
      <c r="AI24" s="20">
        <f>MIN(MAX(0,AF24+AG24-AH24),MAX(0,Overview!$B$11-SUM(I24,N24,S24,X24,AC24,AH24,AM24,AR24,AW24,BB24)-SUM(J24,O24,T24,Y24,AD24)))</f>
        <v>0</v>
      </c>
      <c r="AJ24" s="20">
        <f t="shared" si="10"/>
        <v>0</v>
      </c>
      <c r="AK24" s="20">
        <f t="shared" si="22"/>
        <v>0</v>
      </c>
      <c r="AL24" s="20">
        <f>ROUND(AK24*Priority!D14/12,2)</f>
        <v>0</v>
      </c>
      <c r="AM24" s="20">
        <f>MIN(AK24+AL24,Priority!E14)</f>
        <v>0</v>
      </c>
      <c r="AN24" s="20">
        <f>MIN(MAX(0,AK24+AL24-AM24),MAX(0,Overview!$B$11-SUM(I24,N24,S24,X24,AC24,AH24,AM24,AR24,AW24,BB24)-SUM(J24,O24,T24,Y24,AD24,AI24)))</f>
        <v>0</v>
      </c>
      <c r="AO24" s="20">
        <f t="shared" si="11"/>
        <v>0</v>
      </c>
      <c r="AP24" s="20">
        <f t="shared" si="23"/>
        <v>0</v>
      </c>
      <c r="AQ24" s="20">
        <f>ROUND(AP24*Priority!D15/12,2)</f>
        <v>0</v>
      </c>
      <c r="AR24" s="20">
        <f>MIN(AP24+AQ24,Priority!E15)</f>
        <v>0</v>
      </c>
      <c r="AS24" s="20">
        <f>MIN(MAX(0,AP24+AQ24-AR24),MAX(0,Overview!$B$11-SUM(I24,N24,S24,X24,AC24,AH24,AM24,AR24,AW24,BB24)-SUM(J24,O24,T24,Y24,AD24,AI24,AN24)))</f>
        <v>0</v>
      </c>
      <c r="AT24" s="20">
        <f t="shared" si="12"/>
        <v>0</v>
      </c>
      <c r="AU24" s="20">
        <f t="shared" si="24"/>
        <v>0</v>
      </c>
      <c r="AV24" s="20">
        <f>ROUND(AU24*Priority!D16/12,2)</f>
        <v>0</v>
      </c>
      <c r="AW24" s="20">
        <f>MIN(AU24+AV24,Priority!E16)</f>
        <v>0</v>
      </c>
      <c r="AX24" s="20">
        <f>MIN(MAX(0,AU24+AV24-AW24),MAX(0,Overview!$B$11-SUM(I24,N24,S24,X24,AC24,AH24,AM24,AR24,AW24,BB24)-SUM(J24,O24,T24,Y24,AD24,AI24,AN24,AS24)))</f>
        <v>0</v>
      </c>
      <c r="AY24" s="20">
        <f t="shared" si="13"/>
        <v>0</v>
      </c>
      <c r="AZ24" s="20">
        <f t="shared" si="25"/>
        <v>0</v>
      </c>
      <c r="BA24" s="20">
        <f>ROUND(AZ24*Priority!D17/12,2)</f>
        <v>0</v>
      </c>
      <c r="BB24" s="20">
        <f>MIN(AZ24+BA24,Priority!E17)</f>
        <v>0</v>
      </c>
      <c r="BC24" s="20">
        <f>MIN(MAX(0,AZ24+BA24-BB24),MAX(0,Overview!$B$11-SUM(I24,N24,S24,X24,AC24,AH24,AM24,AR24,AW24,BB24)-SUM(J24,O24,T24,Y24,AD24,AI24,AN24,AS24,AX24)))</f>
        <v>0</v>
      </c>
      <c r="BD24" s="20">
        <f t="shared" si="14"/>
        <v>0</v>
      </c>
    </row>
    <row r="25" ht="22.5" customHeight="1">
      <c r="A25" s="4">
        <v>18.0</v>
      </c>
      <c r="B25" s="20">
        <f t="shared" ref="B25:C25" si="40">SUM(G25,L25,Q25,V25,AA25,AF25,AK25,AP25,AU25,AZ25)</f>
        <v>0</v>
      </c>
      <c r="C25" s="20">
        <f t="shared" si="40"/>
        <v>0</v>
      </c>
      <c r="D25" s="20">
        <f t="shared" si="3"/>
        <v>0</v>
      </c>
      <c r="E25" s="20">
        <f t="shared" si="4"/>
        <v>0</v>
      </c>
      <c r="F25" s="20">
        <f>MAX(0,Overview!$B$11-D25)</f>
        <v>0</v>
      </c>
      <c r="G25" s="20">
        <f t="shared" si="16"/>
        <v>0</v>
      </c>
      <c r="H25" s="20">
        <f>ROUND(G25*Priority!D8/12,2)</f>
        <v>0</v>
      </c>
      <c r="I25" s="20">
        <f>MIN(G25+H25,Priority!E8)</f>
        <v>0</v>
      </c>
      <c r="J25" s="20">
        <f>MIN(MAX(0,G25+H25-I25),MAX(0,Overview!$B$11-SUM(I25,N25,S25,X25,AC25,AH25,AM25,AR25,AW25,BB25)))</f>
        <v>0</v>
      </c>
      <c r="K25" s="20">
        <f t="shared" si="5"/>
        <v>0</v>
      </c>
      <c r="L25" s="20">
        <f t="shared" si="17"/>
        <v>0</v>
      </c>
      <c r="M25" s="20">
        <f>ROUND(L25*Priority!D9/12,2)</f>
        <v>0</v>
      </c>
      <c r="N25" s="20">
        <f>MIN(L25+M25,Priority!E9)</f>
        <v>0</v>
      </c>
      <c r="O25" s="20">
        <f>MIN(MAX(0,L25+M25-N25),MAX(0,Overview!$B$11-SUM(I25,N25,S25,X25,AC25,AH25,AM25,AR25,AW25,BB25)-SUM(J25)))</f>
        <v>0</v>
      </c>
      <c r="P25" s="20">
        <f t="shared" si="6"/>
        <v>0</v>
      </c>
      <c r="Q25" s="20">
        <f t="shared" si="18"/>
        <v>0</v>
      </c>
      <c r="R25" s="20">
        <f>ROUND(Q25*Priority!D10/12,2)</f>
        <v>0</v>
      </c>
      <c r="S25" s="20">
        <f>MIN(Q25+R25,Priority!E10)</f>
        <v>0</v>
      </c>
      <c r="T25" s="20">
        <f>MIN(MAX(0,Q25+R25-S25),MAX(0,Overview!$B$11-SUM(I25,N25,S25,X25,AC25,AH25,AM25,AR25,AW25,BB25)-SUM(J25,O25)))</f>
        <v>0</v>
      </c>
      <c r="U25" s="20">
        <f t="shared" si="7"/>
        <v>0</v>
      </c>
      <c r="V25" s="20">
        <f t="shared" si="19"/>
        <v>0</v>
      </c>
      <c r="W25" s="20">
        <f>ROUND(V25*Priority!D11/12,2)</f>
        <v>0</v>
      </c>
      <c r="X25" s="20">
        <f>MIN(V25+W25,Priority!E11)</f>
        <v>0</v>
      </c>
      <c r="Y25" s="20">
        <f>MIN(MAX(0,V25+W25-X25),MAX(0,Overview!$B$11-SUM(I25,N25,S25,X25,AC25,AH25,AM25,AR25,AW25,BB25)-SUM(J25,O25,T25)))</f>
        <v>0</v>
      </c>
      <c r="Z25" s="20">
        <f t="shared" si="8"/>
        <v>0</v>
      </c>
      <c r="AA25" s="20">
        <f t="shared" si="20"/>
        <v>0</v>
      </c>
      <c r="AB25" s="20">
        <f>ROUND(AA25*Priority!D12/12,2)</f>
        <v>0</v>
      </c>
      <c r="AC25" s="20">
        <f>MIN(AA25+AB25,Priority!E12)</f>
        <v>0</v>
      </c>
      <c r="AD25" s="20">
        <f>MIN(MAX(0,AA25+AB25-AC25),MAX(0,Overview!$B$11-SUM(I25,N25,S25,X25,AC25,AH25,AM25,AR25,AW25,BB25)-SUM(J25,O25,T25,Y25)))</f>
        <v>0</v>
      </c>
      <c r="AE25" s="20">
        <f t="shared" si="9"/>
        <v>0</v>
      </c>
      <c r="AF25" s="20">
        <f t="shared" si="21"/>
        <v>0</v>
      </c>
      <c r="AG25" s="20">
        <f>ROUND(AF25*Priority!D13/12,2)</f>
        <v>0</v>
      </c>
      <c r="AH25" s="20">
        <f>MIN(AF25+AG25,Priority!E13)</f>
        <v>0</v>
      </c>
      <c r="AI25" s="20">
        <f>MIN(MAX(0,AF25+AG25-AH25),MAX(0,Overview!$B$11-SUM(I25,N25,S25,X25,AC25,AH25,AM25,AR25,AW25,BB25)-SUM(J25,O25,T25,Y25,AD25)))</f>
        <v>0</v>
      </c>
      <c r="AJ25" s="20">
        <f t="shared" si="10"/>
        <v>0</v>
      </c>
      <c r="AK25" s="20">
        <f t="shared" si="22"/>
        <v>0</v>
      </c>
      <c r="AL25" s="20">
        <f>ROUND(AK25*Priority!D14/12,2)</f>
        <v>0</v>
      </c>
      <c r="AM25" s="20">
        <f>MIN(AK25+AL25,Priority!E14)</f>
        <v>0</v>
      </c>
      <c r="AN25" s="20">
        <f>MIN(MAX(0,AK25+AL25-AM25),MAX(0,Overview!$B$11-SUM(I25,N25,S25,X25,AC25,AH25,AM25,AR25,AW25,BB25)-SUM(J25,O25,T25,Y25,AD25,AI25)))</f>
        <v>0</v>
      </c>
      <c r="AO25" s="20">
        <f t="shared" si="11"/>
        <v>0</v>
      </c>
      <c r="AP25" s="20">
        <f t="shared" si="23"/>
        <v>0</v>
      </c>
      <c r="AQ25" s="20">
        <f>ROUND(AP25*Priority!D15/12,2)</f>
        <v>0</v>
      </c>
      <c r="AR25" s="20">
        <f>MIN(AP25+AQ25,Priority!E15)</f>
        <v>0</v>
      </c>
      <c r="AS25" s="20">
        <f>MIN(MAX(0,AP25+AQ25-AR25),MAX(0,Overview!$B$11-SUM(I25,N25,S25,X25,AC25,AH25,AM25,AR25,AW25,BB25)-SUM(J25,O25,T25,Y25,AD25,AI25,AN25)))</f>
        <v>0</v>
      </c>
      <c r="AT25" s="20">
        <f t="shared" si="12"/>
        <v>0</v>
      </c>
      <c r="AU25" s="20">
        <f t="shared" si="24"/>
        <v>0</v>
      </c>
      <c r="AV25" s="20">
        <f>ROUND(AU25*Priority!D16/12,2)</f>
        <v>0</v>
      </c>
      <c r="AW25" s="20">
        <f>MIN(AU25+AV25,Priority!E16)</f>
        <v>0</v>
      </c>
      <c r="AX25" s="20">
        <f>MIN(MAX(0,AU25+AV25-AW25),MAX(0,Overview!$B$11-SUM(I25,N25,S25,X25,AC25,AH25,AM25,AR25,AW25,BB25)-SUM(J25,O25,T25,Y25,AD25,AI25,AN25,AS25)))</f>
        <v>0</v>
      </c>
      <c r="AY25" s="20">
        <f t="shared" si="13"/>
        <v>0</v>
      </c>
      <c r="AZ25" s="20">
        <f t="shared" si="25"/>
        <v>0</v>
      </c>
      <c r="BA25" s="20">
        <f>ROUND(AZ25*Priority!D17/12,2)</f>
        <v>0</v>
      </c>
      <c r="BB25" s="20">
        <f>MIN(AZ25+BA25,Priority!E17)</f>
        <v>0</v>
      </c>
      <c r="BC25" s="20">
        <f>MIN(MAX(0,AZ25+BA25-BB25),MAX(0,Overview!$B$11-SUM(I25,N25,S25,X25,AC25,AH25,AM25,AR25,AW25,BB25)-SUM(J25,O25,T25,Y25,AD25,AI25,AN25,AS25,AX25)))</f>
        <v>0</v>
      </c>
      <c r="BD25" s="20">
        <f t="shared" si="14"/>
        <v>0</v>
      </c>
    </row>
    <row r="26" ht="22.5" customHeight="1">
      <c r="A26" s="4">
        <v>19.0</v>
      </c>
      <c r="B26" s="20">
        <f t="shared" ref="B26:C26" si="41">SUM(G26,L26,Q26,V26,AA26,AF26,AK26,AP26,AU26,AZ26)</f>
        <v>0</v>
      </c>
      <c r="C26" s="20">
        <f t="shared" si="41"/>
        <v>0</v>
      </c>
      <c r="D26" s="20">
        <f t="shared" si="3"/>
        <v>0</v>
      </c>
      <c r="E26" s="20">
        <f t="shared" si="4"/>
        <v>0</v>
      </c>
      <c r="F26" s="20">
        <f>MAX(0,Overview!$B$11-D26)</f>
        <v>0</v>
      </c>
      <c r="G26" s="20">
        <f t="shared" si="16"/>
        <v>0</v>
      </c>
      <c r="H26" s="20">
        <f>ROUND(G26*Priority!D8/12,2)</f>
        <v>0</v>
      </c>
      <c r="I26" s="20">
        <f>MIN(G26+H26,Priority!E8)</f>
        <v>0</v>
      </c>
      <c r="J26" s="20">
        <f>MIN(MAX(0,G26+H26-I26),MAX(0,Overview!$B$11-SUM(I26,N26,S26,X26,AC26,AH26,AM26,AR26,AW26,BB26)))</f>
        <v>0</v>
      </c>
      <c r="K26" s="20">
        <f t="shared" si="5"/>
        <v>0</v>
      </c>
      <c r="L26" s="20">
        <f t="shared" si="17"/>
        <v>0</v>
      </c>
      <c r="M26" s="20">
        <f>ROUND(L26*Priority!D9/12,2)</f>
        <v>0</v>
      </c>
      <c r="N26" s="20">
        <f>MIN(L26+M26,Priority!E9)</f>
        <v>0</v>
      </c>
      <c r="O26" s="20">
        <f>MIN(MAX(0,L26+M26-N26),MAX(0,Overview!$B$11-SUM(I26,N26,S26,X26,AC26,AH26,AM26,AR26,AW26,BB26)-SUM(J26)))</f>
        <v>0</v>
      </c>
      <c r="P26" s="20">
        <f t="shared" si="6"/>
        <v>0</v>
      </c>
      <c r="Q26" s="20">
        <f t="shared" si="18"/>
        <v>0</v>
      </c>
      <c r="R26" s="20">
        <f>ROUND(Q26*Priority!D10/12,2)</f>
        <v>0</v>
      </c>
      <c r="S26" s="20">
        <f>MIN(Q26+R26,Priority!E10)</f>
        <v>0</v>
      </c>
      <c r="T26" s="20">
        <f>MIN(MAX(0,Q26+R26-S26),MAX(0,Overview!$B$11-SUM(I26,N26,S26,X26,AC26,AH26,AM26,AR26,AW26,BB26)-SUM(J26,O26)))</f>
        <v>0</v>
      </c>
      <c r="U26" s="20">
        <f t="shared" si="7"/>
        <v>0</v>
      </c>
      <c r="V26" s="20">
        <f t="shared" si="19"/>
        <v>0</v>
      </c>
      <c r="W26" s="20">
        <f>ROUND(V26*Priority!D11/12,2)</f>
        <v>0</v>
      </c>
      <c r="X26" s="20">
        <f>MIN(V26+W26,Priority!E11)</f>
        <v>0</v>
      </c>
      <c r="Y26" s="20">
        <f>MIN(MAX(0,V26+W26-X26),MAX(0,Overview!$B$11-SUM(I26,N26,S26,X26,AC26,AH26,AM26,AR26,AW26,BB26)-SUM(J26,O26,T26)))</f>
        <v>0</v>
      </c>
      <c r="Z26" s="20">
        <f t="shared" si="8"/>
        <v>0</v>
      </c>
      <c r="AA26" s="20">
        <f t="shared" si="20"/>
        <v>0</v>
      </c>
      <c r="AB26" s="20">
        <f>ROUND(AA26*Priority!D12/12,2)</f>
        <v>0</v>
      </c>
      <c r="AC26" s="20">
        <f>MIN(AA26+AB26,Priority!E12)</f>
        <v>0</v>
      </c>
      <c r="AD26" s="20">
        <f>MIN(MAX(0,AA26+AB26-AC26),MAX(0,Overview!$B$11-SUM(I26,N26,S26,X26,AC26,AH26,AM26,AR26,AW26,BB26)-SUM(J26,O26,T26,Y26)))</f>
        <v>0</v>
      </c>
      <c r="AE26" s="20">
        <f t="shared" si="9"/>
        <v>0</v>
      </c>
      <c r="AF26" s="20">
        <f t="shared" si="21"/>
        <v>0</v>
      </c>
      <c r="AG26" s="20">
        <f>ROUND(AF26*Priority!D13/12,2)</f>
        <v>0</v>
      </c>
      <c r="AH26" s="20">
        <f>MIN(AF26+AG26,Priority!E13)</f>
        <v>0</v>
      </c>
      <c r="AI26" s="20">
        <f>MIN(MAX(0,AF26+AG26-AH26),MAX(0,Overview!$B$11-SUM(I26,N26,S26,X26,AC26,AH26,AM26,AR26,AW26,BB26)-SUM(J26,O26,T26,Y26,AD26)))</f>
        <v>0</v>
      </c>
      <c r="AJ26" s="20">
        <f t="shared" si="10"/>
        <v>0</v>
      </c>
      <c r="AK26" s="20">
        <f t="shared" si="22"/>
        <v>0</v>
      </c>
      <c r="AL26" s="20">
        <f>ROUND(AK26*Priority!D14/12,2)</f>
        <v>0</v>
      </c>
      <c r="AM26" s="20">
        <f>MIN(AK26+AL26,Priority!E14)</f>
        <v>0</v>
      </c>
      <c r="AN26" s="20">
        <f>MIN(MAX(0,AK26+AL26-AM26),MAX(0,Overview!$B$11-SUM(I26,N26,S26,X26,AC26,AH26,AM26,AR26,AW26,BB26)-SUM(J26,O26,T26,Y26,AD26,AI26)))</f>
        <v>0</v>
      </c>
      <c r="AO26" s="20">
        <f t="shared" si="11"/>
        <v>0</v>
      </c>
      <c r="AP26" s="20">
        <f t="shared" si="23"/>
        <v>0</v>
      </c>
      <c r="AQ26" s="20">
        <f>ROUND(AP26*Priority!D15/12,2)</f>
        <v>0</v>
      </c>
      <c r="AR26" s="20">
        <f>MIN(AP26+AQ26,Priority!E15)</f>
        <v>0</v>
      </c>
      <c r="AS26" s="20">
        <f>MIN(MAX(0,AP26+AQ26-AR26),MAX(0,Overview!$B$11-SUM(I26,N26,S26,X26,AC26,AH26,AM26,AR26,AW26,BB26)-SUM(J26,O26,T26,Y26,AD26,AI26,AN26)))</f>
        <v>0</v>
      </c>
      <c r="AT26" s="20">
        <f t="shared" si="12"/>
        <v>0</v>
      </c>
      <c r="AU26" s="20">
        <f t="shared" si="24"/>
        <v>0</v>
      </c>
      <c r="AV26" s="20">
        <f>ROUND(AU26*Priority!D16/12,2)</f>
        <v>0</v>
      </c>
      <c r="AW26" s="20">
        <f>MIN(AU26+AV26,Priority!E16)</f>
        <v>0</v>
      </c>
      <c r="AX26" s="20">
        <f>MIN(MAX(0,AU26+AV26-AW26),MAX(0,Overview!$B$11-SUM(I26,N26,S26,X26,AC26,AH26,AM26,AR26,AW26,BB26)-SUM(J26,O26,T26,Y26,AD26,AI26,AN26,AS26)))</f>
        <v>0</v>
      </c>
      <c r="AY26" s="20">
        <f t="shared" si="13"/>
        <v>0</v>
      </c>
      <c r="AZ26" s="20">
        <f t="shared" si="25"/>
        <v>0</v>
      </c>
      <c r="BA26" s="20">
        <f>ROUND(AZ26*Priority!D17/12,2)</f>
        <v>0</v>
      </c>
      <c r="BB26" s="20">
        <f>MIN(AZ26+BA26,Priority!E17)</f>
        <v>0</v>
      </c>
      <c r="BC26" s="20">
        <f>MIN(MAX(0,AZ26+BA26-BB26),MAX(0,Overview!$B$11-SUM(I26,N26,S26,X26,AC26,AH26,AM26,AR26,AW26,BB26)-SUM(J26,O26,T26,Y26,AD26,AI26,AN26,AS26,AX26)))</f>
        <v>0</v>
      </c>
      <c r="BD26" s="20">
        <f t="shared" si="14"/>
        <v>0</v>
      </c>
    </row>
    <row r="27" ht="22.5" customHeight="1">
      <c r="A27" s="4">
        <v>20.0</v>
      </c>
      <c r="B27" s="20">
        <f t="shared" ref="B27:C27" si="42">SUM(G27,L27,Q27,V27,AA27,AF27,AK27,AP27,AU27,AZ27)</f>
        <v>0</v>
      </c>
      <c r="C27" s="20">
        <f t="shared" si="42"/>
        <v>0</v>
      </c>
      <c r="D27" s="20">
        <f t="shared" si="3"/>
        <v>0</v>
      </c>
      <c r="E27" s="20">
        <f t="shared" si="4"/>
        <v>0</v>
      </c>
      <c r="F27" s="20">
        <f>MAX(0,Overview!$B$11-D27)</f>
        <v>0</v>
      </c>
      <c r="G27" s="20">
        <f t="shared" si="16"/>
        <v>0</v>
      </c>
      <c r="H27" s="20">
        <f>ROUND(G27*Priority!D8/12,2)</f>
        <v>0</v>
      </c>
      <c r="I27" s="20">
        <f>MIN(G27+H27,Priority!E8)</f>
        <v>0</v>
      </c>
      <c r="J27" s="20">
        <f>MIN(MAX(0,G27+H27-I27),MAX(0,Overview!$B$11-SUM(I27,N27,S27,X27,AC27,AH27,AM27,AR27,AW27,BB27)))</f>
        <v>0</v>
      </c>
      <c r="K27" s="20">
        <f t="shared" si="5"/>
        <v>0</v>
      </c>
      <c r="L27" s="20">
        <f t="shared" si="17"/>
        <v>0</v>
      </c>
      <c r="M27" s="20">
        <f>ROUND(L27*Priority!D9/12,2)</f>
        <v>0</v>
      </c>
      <c r="N27" s="20">
        <f>MIN(L27+M27,Priority!E9)</f>
        <v>0</v>
      </c>
      <c r="O27" s="20">
        <f>MIN(MAX(0,L27+M27-N27),MAX(0,Overview!$B$11-SUM(I27,N27,S27,X27,AC27,AH27,AM27,AR27,AW27,BB27)-SUM(J27)))</f>
        <v>0</v>
      </c>
      <c r="P27" s="20">
        <f t="shared" si="6"/>
        <v>0</v>
      </c>
      <c r="Q27" s="20">
        <f t="shared" si="18"/>
        <v>0</v>
      </c>
      <c r="R27" s="20">
        <f>ROUND(Q27*Priority!D10/12,2)</f>
        <v>0</v>
      </c>
      <c r="S27" s="20">
        <f>MIN(Q27+R27,Priority!E10)</f>
        <v>0</v>
      </c>
      <c r="T27" s="20">
        <f>MIN(MAX(0,Q27+R27-S27),MAX(0,Overview!$B$11-SUM(I27,N27,S27,X27,AC27,AH27,AM27,AR27,AW27,BB27)-SUM(J27,O27)))</f>
        <v>0</v>
      </c>
      <c r="U27" s="20">
        <f t="shared" si="7"/>
        <v>0</v>
      </c>
      <c r="V27" s="20">
        <f t="shared" si="19"/>
        <v>0</v>
      </c>
      <c r="W27" s="20">
        <f>ROUND(V27*Priority!D11/12,2)</f>
        <v>0</v>
      </c>
      <c r="X27" s="20">
        <f>MIN(V27+W27,Priority!E11)</f>
        <v>0</v>
      </c>
      <c r="Y27" s="20">
        <f>MIN(MAX(0,V27+W27-X27),MAX(0,Overview!$B$11-SUM(I27,N27,S27,X27,AC27,AH27,AM27,AR27,AW27,BB27)-SUM(J27,O27,T27)))</f>
        <v>0</v>
      </c>
      <c r="Z27" s="20">
        <f t="shared" si="8"/>
        <v>0</v>
      </c>
      <c r="AA27" s="20">
        <f t="shared" si="20"/>
        <v>0</v>
      </c>
      <c r="AB27" s="20">
        <f>ROUND(AA27*Priority!D12/12,2)</f>
        <v>0</v>
      </c>
      <c r="AC27" s="20">
        <f>MIN(AA27+AB27,Priority!E12)</f>
        <v>0</v>
      </c>
      <c r="AD27" s="20">
        <f>MIN(MAX(0,AA27+AB27-AC27),MAX(0,Overview!$B$11-SUM(I27,N27,S27,X27,AC27,AH27,AM27,AR27,AW27,BB27)-SUM(J27,O27,T27,Y27)))</f>
        <v>0</v>
      </c>
      <c r="AE27" s="20">
        <f t="shared" si="9"/>
        <v>0</v>
      </c>
      <c r="AF27" s="20">
        <f t="shared" si="21"/>
        <v>0</v>
      </c>
      <c r="AG27" s="20">
        <f>ROUND(AF27*Priority!D13/12,2)</f>
        <v>0</v>
      </c>
      <c r="AH27" s="20">
        <f>MIN(AF27+AG27,Priority!E13)</f>
        <v>0</v>
      </c>
      <c r="AI27" s="20">
        <f>MIN(MAX(0,AF27+AG27-AH27),MAX(0,Overview!$B$11-SUM(I27,N27,S27,X27,AC27,AH27,AM27,AR27,AW27,BB27)-SUM(J27,O27,T27,Y27,AD27)))</f>
        <v>0</v>
      </c>
      <c r="AJ27" s="20">
        <f t="shared" si="10"/>
        <v>0</v>
      </c>
      <c r="AK27" s="20">
        <f t="shared" si="22"/>
        <v>0</v>
      </c>
      <c r="AL27" s="20">
        <f>ROUND(AK27*Priority!D14/12,2)</f>
        <v>0</v>
      </c>
      <c r="AM27" s="20">
        <f>MIN(AK27+AL27,Priority!E14)</f>
        <v>0</v>
      </c>
      <c r="AN27" s="20">
        <f>MIN(MAX(0,AK27+AL27-AM27),MAX(0,Overview!$B$11-SUM(I27,N27,S27,X27,AC27,AH27,AM27,AR27,AW27,BB27)-SUM(J27,O27,T27,Y27,AD27,AI27)))</f>
        <v>0</v>
      </c>
      <c r="AO27" s="20">
        <f t="shared" si="11"/>
        <v>0</v>
      </c>
      <c r="AP27" s="20">
        <f t="shared" si="23"/>
        <v>0</v>
      </c>
      <c r="AQ27" s="20">
        <f>ROUND(AP27*Priority!D15/12,2)</f>
        <v>0</v>
      </c>
      <c r="AR27" s="20">
        <f>MIN(AP27+AQ27,Priority!E15)</f>
        <v>0</v>
      </c>
      <c r="AS27" s="20">
        <f>MIN(MAX(0,AP27+AQ27-AR27),MAX(0,Overview!$B$11-SUM(I27,N27,S27,X27,AC27,AH27,AM27,AR27,AW27,BB27)-SUM(J27,O27,T27,Y27,AD27,AI27,AN27)))</f>
        <v>0</v>
      </c>
      <c r="AT27" s="20">
        <f t="shared" si="12"/>
        <v>0</v>
      </c>
      <c r="AU27" s="20">
        <f t="shared" si="24"/>
        <v>0</v>
      </c>
      <c r="AV27" s="20">
        <f>ROUND(AU27*Priority!D16/12,2)</f>
        <v>0</v>
      </c>
      <c r="AW27" s="20">
        <f>MIN(AU27+AV27,Priority!E16)</f>
        <v>0</v>
      </c>
      <c r="AX27" s="20">
        <f>MIN(MAX(0,AU27+AV27-AW27),MAX(0,Overview!$B$11-SUM(I27,N27,S27,X27,AC27,AH27,AM27,AR27,AW27,BB27)-SUM(J27,O27,T27,Y27,AD27,AI27,AN27,AS27)))</f>
        <v>0</v>
      </c>
      <c r="AY27" s="20">
        <f t="shared" si="13"/>
        <v>0</v>
      </c>
      <c r="AZ27" s="20">
        <f t="shared" si="25"/>
        <v>0</v>
      </c>
      <c r="BA27" s="20">
        <f>ROUND(AZ27*Priority!D17/12,2)</f>
        <v>0</v>
      </c>
      <c r="BB27" s="20">
        <f>MIN(AZ27+BA27,Priority!E17)</f>
        <v>0</v>
      </c>
      <c r="BC27" s="20">
        <f>MIN(MAX(0,AZ27+BA27-BB27),MAX(0,Overview!$B$11-SUM(I27,N27,S27,X27,AC27,AH27,AM27,AR27,AW27,BB27)-SUM(J27,O27,T27,Y27,AD27,AI27,AN27,AS27,AX27)))</f>
        <v>0</v>
      </c>
      <c r="BD27" s="20">
        <f t="shared" si="14"/>
        <v>0</v>
      </c>
    </row>
    <row r="28" ht="22.5" customHeight="1">
      <c r="A28" s="4">
        <v>21.0</v>
      </c>
      <c r="B28" s="20">
        <f t="shared" ref="B28:C28" si="43">SUM(G28,L28,Q28,V28,AA28,AF28,AK28,AP28,AU28,AZ28)</f>
        <v>0</v>
      </c>
      <c r="C28" s="20">
        <f t="shared" si="43"/>
        <v>0</v>
      </c>
      <c r="D28" s="20">
        <f t="shared" si="3"/>
        <v>0</v>
      </c>
      <c r="E28" s="20">
        <f t="shared" si="4"/>
        <v>0</v>
      </c>
      <c r="F28" s="20">
        <f>MAX(0,Overview!$B$11-D28)</f>
        <v>0</v>
      </c>
      <c r="G28" s="20">
        <f t="shared" si="16"/>
        <v>0</v>
      </c>
      <c r="H28" s="20">
        <f>ROUND(G28*Priority!D8/12,2)</f>
        <v>0</v>
      </c>
      <c r="I28" s="20">
        <f>MIN(G28+H28,Priority!E8)</f>
        <v>0</v>
      </c>
      <c r="J28" s="20">
        <f>MIN(MAX(0,G28+H28-I28),MAX(0,Overview!$B$11-SUM(I28,N28,S28,X28,AC28,AH28,AM28,AR28,AW28,BB28)))</f>
        <v>0</v>
      </c>
      <c r="K28" s="20">
        <f t="shared" si="5"/>
        <v>0</v>
      </c>
      <c r="L28" s="20">
        <f t="shared" si="17"/>
        <v>0</v>
      </c>
      <c r="M28" s="20">
        <f>ROUND(L28*Priority!D9/12,2)</f>
        <v>0</v>
      </c>
      <c r="N28" s="20">
        <f>MIN(L28+M28,Priority!E9)</f>
        <v>0</v>
      </c>
      <c r="O28" s="20">
        <f>MIN(MAX(0,L28+M28-N28),MAX(0,Overview!$B$11-SUM(I28,N28,S28,X28,AC28,AH28,AM28,AR28,AW28,BB28)-SUM(J28)))</f>
        <v>0</v>
      </c>
      <c r="P28" s="20">
        <f t="shared" si="6"/>
        <v>0</v>
      </c>
      <c r="Q28" s="20">
        <f t="shared" si="18"/>
        <v>0</v>
      </c>
      <c r="R28" s="20">
        <f>ROUND(Q28*Priority!D10/12,2)</f>
        <v>0</v>
      </c>
      <c r="S28" s="20">
        <f>MIN(Q28+R28,Priority!E10)</f>
        <v>0</v>
      </c>
      <c r="T28" s="20">
        <f>MIN(MAX(0,Q28+R28-S28),MAX(0,Overview!$B$11-SUM(I28,N28,S28,X28,AC28,AH28,AM28,AR28,AW28,BB28)-SUM(J28,O28)))</f>
        <v>0</v>
      </c>
      <c r="U28" s="20">
        <f t="shared" si="7"/>
        <v>0</v>
      </c>
      <c r="V28" s="20">
        <f t="shared" si="19"/>
        <v>0</v>
      </c>
      <c r="W28" s="20">
        <f>ROUND(V28*Priority!D11/12,2)</f>
        <v>0</v>
      </c>
      <c r="X28" s="20">
        <f>MIN(V28+W28,Priority!E11)</f>
        <v>0</v>
      </c>
      <c r="Y28" s="20">
        <f>MIN(MAX(0,V28+W28-X28),MAX(0,Overview!$B$11-SUM(I28,N28,S28,X28,AC28,AH28,AM28,AR28,AW28,BB28)-SUM(J28,O28,T28)))</f>
        <v>0</v>
      </c>
      <c r="Z28" s="20">
        <f t="shared" si="8"/>
        <v>0</v>
      </c>
      <c r="AA28" s="20">
        <f t="shared" si="20"/>
        <v>0</v>
      </c>
      <c r="AB28" s="20">
        <f>ROUND(AA28*Priority!D12/12,2)</f>
        <v>0</v>
      </c>
      <c r="AC28" s="20">
        <f>MIN(AA28+AB28,Priority!E12)</f>
        <v>0</v>
      </c>
      <c r="AD28" s="20">
        <f>MIN(MAX(0,AA28+AB28-AC28),MAX(0,Overview!$B$11-SUM(I28,N28,S28,X28,AC28,AH28,AM28,AR28,AW28,BB28)-SUM(J28,O28,T28,Y28)))</f>
        <v>0</v>
      </c>
      <c r="AE28" s="20">
        <f t="shared" si="9"/>
        <v>0</v>
      </c>
      <c r="AF28" s="20">
        <f t="shared" si="21"/>
        <v>0</v>
      </c>
      <c r="AG28" s="20">
        <f>ROUND(AF28*Priority!D13/12,2)</f>
        <v>0</v>
      </c>
      <c r="AH28" s="20">
        <f>MIN(AF28+AG28,Priority!E13)</f>
        <v>0</v>
      </c>
      <c r="AI28" s="20">
        <f>MIN(MAX(0,AF28+AG28-AH28),MAX(0,Overview!$B$11-SUM(I28,N28,S28,X28,AC28,AH28,AM28,AR28,AW28,BB28)-SUM(J28,O28,T28,Y28,AD28)))</f>
        <v>0</v>
      </c>
      <c r="AJ28" s="20">
        <f t="shared" si="10"/>
        <v>0</v>
      </c>
      <c r="AK28" s="20">
        <f t="shared" si="22"/>
        <v>0</v>
      </c>
      <c r="AL28" s="20">
        <f>ROUND(AK28*Priority!D14/12,2)</f>
        <v>0</v>
      </c>
      <c r="AM28" s="20">
        <f>MIN(AK28+AL28,Priority!E14)</f>
        <v>0</v>
      </c>
      <c r="AN28" s="20">
        <f>MIN(MAX(0,AK28+AL28-AM28),MAX(0,Overview!$B$11-SUM(I28,N28,S28,X28,AC28,AH28,AM28,AR28,AW28,BB28)-SUM(J28,O28,T28,Y28,AD28,AI28)))</f>
        <v>0</v>
      </c>
      <c r="AO28" s="20">
        <f t="shared" si="11"/>
        <v>0</v>
      </c>
      <c r="AP28" s="20">
        <f t="shared" si="23"/>
        <v>0</v>
      </c>
      <c r="AQ28" s="20">
        <f>ROUND(AP28*Priority!D15/12,2)</f>
        <v>0</v>
      </c>
      <c r="AR28" s="20">
        <f>MIN(AP28+AQ28,Priority!E15)</f>
        <v>0</v>
      </c>
      <c r="AS28" s="20">
        <f>MIN(MAX(0,AP28+AQ28-AR28),MAX(0,Overview!$B$11-SUM(I28,N28,S28,X28,AC28,AH28,AM28,AR28,AW28,BB28)-SUM(J28,O28,T28,Y28,AD28,AI28,AN28)))</f>
        <v>0</v>
      </c>
      <c r="AT28" s="20">
        <f t="shared" si="12"/>
        <v>0</v>
      </c>
      <c r="AU28" s="20">
        <f t="shared" si="24"/>
        <v>0</v>
      </c>
      <c r="AV28" s="20">
        <f>ROUND(AU28*Priority!D16/12,2)</f>
        <v>0</v>
      </c>
      <c r="AW28" s="20">
        <f>MIN(AU28+AV28,Priority!E16)</f>
        <v>0</v>
      </c>
      <c r="AX28" s="20">
        <f>MIN(MAX(0,AU28+AV28-AW28),MAX(0,Overview!$B$11-SUM(I28,N28,S28,X28,AC28,AH28,AM28,AR28,AW28,BB28)-SUM(J28,O28,T28,Y28,AD28,AI28,AN28,AS28)))</f>
        <v>0</v>
      </c>
      <c r="AY28" s="20">
        <f t="shared" si="13"/>
        <v>0</v>
      </c>
      <c r="AZ28" s="20">
        <f t="shared" si="25"/>
        <v>0</v>
      </c>
      <c r="BA28" s="20">
        <f>ROUND(AZ28*Priority!D17/12,2)</f>
        <v>0</v>
      </c>
      <c r="BB28" s="20">
        <f>MIN(AZ28+BA28,Priority!E17)</f>
        <v>0</v>
      </c>
      <c r="BC28" s="20">
        <f>MIN(MAX(0,AZ28+BA28-BB28),MAX(0,Overview!$B$11-SUM(I28,N28,S28,X28,AC28,AH28,AM28,AR28,AW28,BB28)-SUM(J28,O28,T28,Y28,AD28,AI28,AN28,AS28,AX28)))</f>
        <v>0</v>
      </c>
      <c r="BD28" s="20">
        <f t="shared" si="14"/>
        <v>0</v>
      </c>
    </row>
    <row r="29" ht="22.5" customHeight="1">
      <c r="A29" s="4">
        <v>22.0</v>
      </c>
      <c r="B29" s="20">
        <f t="shared" ref="B29:C29" si="44">SUM(G29,L29,Q29,V29,AA29,AF29,AK29,AP29,AU29,AZ29)</f>
        <v>0</v>
      </c>
      <c r="C29" s="20">
        <f t="shared" si="44"/>
        <v>0</v>
      </c>
      <c r="D29" s="20">
        <f t="shared" si="3"/>
        <v>0</v>
      </c>
      <c r="E29" s="20">
        <f t="shared" si="4"/>
        <v>0</v>
      </c>
      <c r="F29" s="20">
        <f>MAX(0,Overview!$B$11-D29)</f>
        <v>0</v>
      </c>
      <c r="G29" s="20">
        <f t="shared" si="16"/>
        <v>0</v>
      </c>
      <c r="H29" s="20">
        <f>ROUND(G29*Priority!D8/12,2)</f>
        <v>0</v>
      </c>
      <c r="I29" s="20">
        <f>MIN(G29+H29,Priority!E8)</f>
        <v>0</v>
      </c>
      <c r="J29" s="20">
        <f>MIN(MAX(0,G29+H29-I29),MAX(0,Overview!$B$11-SUM(I29,N29,S29,X29,AC29,AH29,AM29,AR29,AW29,BB29)))</f>
        <v>0</v>
      </c>
      <c r="K29" s="20">
        <f t="shared" si="5"/>
        <v>0</v>
      </c>
      <c r="L29" s="20">
        <f t="shared" si="17"/>
        <v>0</v>
      </c>
      <c r="M29" s="20">
        <f>ROUND(L29*Priority!D9/12,2)</f>
        <v>0</v>
      </c>
      <c r="N29" s="20">
        <f>MIN(L29+M29,Priority!E9)</f>
        <v>0</v>
      </c>
      <c r="O29" s="20">
        <f>MIN(MAX(0,L29+M29-N29),MAX(0,Overview!$B$11-SUM(I29,N29,S29,X29,AC29,AH29,AM29,AR29,AW29,BB29)-SUM(J29)))</f>
        <v>0</v>
      </c>
      <c r="P29" s="20">
        <f t="shared" si="6"/>
        <v>0</v>
      </c>
      <c r="Q29" s="20">
        <f t="shared" si="18"/>
        <v>0</v>
      </c>
      <c r="R29" s="20">
        <f>ROUND(Q29*Priority!D10/12,2)</f>
        <v>0</v>
      </c>
      <c r="S29" s="20">
        <f>MIN(Q29+R29,Priority!E10)</f>
        <v>0</v>
      </c>
      <c r="T29" s="20">
        <f>MIN(MAX(0,Q29+R29-S29),MAX(0,Overview!$B$11-SUM(I29,N29,S29,X29,AC29,AH29,AM29,AR29,AW29,BB29)-SUM(J29,O29)))</f>
        <v>0</v>
      </c>
      <c r="U29" s="20">
        <f t="shared" si="7"/>
        <v>0</v>
      </c>
      <c r="V29" s="20">
        <f t="shared" si="19"/>
        <v>0</v>
      </c>
      <c r="W29" s="20">
        <f>ROUND(V29*Priority!D11/12,2)</f>
        <v>0</v>
      </c>
      <c r="X29" s="20">
        <f>MIN(V29+W29,Priority!E11)</f>
        <v>0</v>
      </c>
      <c r="Y29" s="20">
        <f>MIN(MAX(0,V29+W29-X29),MAX(0,Overview!$B$11-SUM(I29,N29,S29,X29,AC29,AH29,AM29,AR29,AW29,BB29)-SUM(J29,O29,T29)))</f>
        <v>0</v>
      </c>
      <c r="Z29" s="20">
        <f t="shared" si="8"/>
        <v>0</v>
      </c>
      <c r="AA29" s="20">
        <f t="shared" si="20"/>
        <v>0</v>
      </c>
      <c r="AB29" s="20">
        <f>ROUND(AA29*Priority!D12/12,2)</f>
        <v>0</v>
      </c>
      <c r="AC29" s="20">
        <f>MIN(AA29+AB29,Priority!E12)</f>
        <v>0</v>
      </c>
      <c r="AD29" s="20">
        <f>MIN(MAX(0,AA29+AB29-AC29),MAX(0,Overview!$B$11-SUM(I29,N29,S29,X29,AC29,AH29,AM29,AR29,AW29,BB29)-SUM(J29,O29,T29,Y29)))</f>
        <v>0</v>
      </c>
      <c r="AE29" s="20">
        <f t="shared" si="9"/>
        <v>0</v>
      </c>
      <c r="AF29" s="20">
        <f t="shared" si="21"/>
        <v>0</v>
      </c>
      <c r="AG29" s="20">
        <f>ROUND(AF29*Priority!D13/12,2)</f>
        <v>0</v>
      </c>
      <c r="AH29" s="20">
        <f>MIN(AF29+AG29,Priority!E13)</f>
        <v>0</v>
      </c>
      <c r="AI29" s="20">
        <f>MIN(MAX(0,AF29+AG29-AH29),MAX(0,Overview!$B$11-SUM(I29,N29,S29,X29,AC29,AH29,AM29,AR29,AW29,BB29)-SUM(J29,O29,T29,Y29,AD29)))</f>
        <v>0</v>
      </c>
      <c r="AJ29" s="20">
        <f t="shared" si="10"/>
        <v>0</v>
      </c>
      <c r="AK29" s="20">
        <f t="shared" si="22"/>
        <v>0</v>
      </c>
      <c r="AL29" s="20">
        <f>ROUND(AK29*Priority!D14/12,2)</f>
        <v>0</v>
      </c>
      <c r="AM29" s="20">
        <f>MIN(AK29+AL29,Priority!E14)</f>
        <v>0</v>
      </c>
      <c r="AN29" s="20">
        <f>MIN(MAX(0,AK29+AL29-AM29),MAX(0,Overview!$B$11-SUM(I29,N29,S29,X29,AC29,AH29,AM29,AR29,AW29,BB29)-SUM(J29,O29,T29,Y29,AD29,AI29)))</f>
        <v>0</v>
      </c>
      <c r="AO29" s="20">
        <f t="shared" si="11"/>
        <v>0</v>
      </c>
      <c r="AP29" s="20">
        <f t="shared" si="23"/>
        <v>0</v>
      </c>
      <c r="AQ29" s="20">
        <f>ROUND(AP29*Priority!D15/12,2)</f>
        <v>0</v>
      </c>
      <c r="AR29" s="20">
        <f>MIN(AP29+AQ29,Priority!E15)</f>
        <v>0</v>
      </c>
      <c r="AS29" s="20">
        <f>MIN(MAX(0,AP29+AQ29-AR29),MAX(0,Overview!$B$11-SUM(I29,N29,S29,X29,AC29,AH29,AM29,AR29,AW29,BB29)-SUM(J29,O29,T29,Y29,AD29,AI29,AN29)))</f>
        <v>0</v>
      </c>
      <c r="AT29" s="20">
        <f t="shared" si="12"/>
        <v>0</v>
      </c>
      <c r="AU29" s="20">
        <f t="shared" si="24"/>
        <v>0</v>
      </c>
      <c r="AV29" s="20">
        <f>ROUND(AU29*Priority!D16/12,2)</f>
        <v>0</v>
      </c>
      <c r="AW29" s="20">
        <f>MIN(AU29+AV29,Priority!E16)</f>
        <v>0</v>
      </c>
      <c r="AX29" s="20">
        <f>MIN(MAX(0,AU29+AV29-AW29),MAX(0,Overview!$B$11-SUM(I29,N29,S29,X29,AC29,AH29,AM29,AR29,AW29,BB29)-SUM(J29,O29,T29,Y29,AD29,AI29,AN29,AS29)))</f>
        <v>0</v>
      </c>
      <c r="AY29" s="20">
        <f t="shared" si="13"/>
        <v>0</v>
      </c>
      <c r="AZ29" s="20">
        <f t="shared" si="25"/>
        <v>0</v>
      </c>
      <c r="BA29" s="20">
        <f>ROUND(AZ29*Priority!D17/12,2)</f>
        <v>0</v>
      </c>
      <c r="BB29" s="20">
        <f>MIN(AZ29+BA29,Priority!E17)</f>
        <v>0</v>
      </c>
      <c r="BC29" s="20">
        <f>MIN(MAX(0,AZ29+BA29-BB29),MAX(0,Overview!$B$11-SUM(I29,N29,S29,X29,AC29,AH29,AM29,AR29,AW29,BB29)-SUM(J29,O29,T29,Y29,AD29,AI29,AN29,AS29,AX29)))</f>
        <v>0</v>
      </c>
      <c r="BD29" s="20">
        <f t="shared" si="14"/>
        <v>0</v>
      </c>
    </row>
    <row r="30" ht="22.5" customHeight="1">
      <c r="A30" s="4">
        <v>23.0</v>
      </c>
      <c r="B30" s="20">
        <f t="shared" ref="B30:C30" si="45">SUM(G30,L30,Q30,V30,AA30,AF30,AK30,AP30,AU30,AZ30)</f>
        <v>0</v>
      </c>
      <c r="C30" s="20">
        <f t="shared" si="45"/>
        <v>0</v>
      </c>
      <c r="D30" s="20">
        <f t="shared" si="3"/>
        <v>0</v>
      </c>
      <c r="E30" s="20">
        <f t="shared" si="4"/>
        <v>0</v>
      </c>
      <c r="F30" s="20">
        <f>MAX(0,Overview!$B$11-D30)</f>
        <v>0</v>
      </c>
      <c r="G30" s="20">
        <f t="shared" si="16"/>
        <v>0</v>
      </c>
      <c r="H30" s="20">
        <f>ROUND(G30*Priority!D8/12,2)</f>
        <v>0</v>
      </c>
      <c r="I30" s="20">
        <f>MIN(G30+H30,Priority!E8)</f>
        <v>0</v>
      </c>
      <c r="J30" s="20">
        <f>MIN(MAX(0,G30+H30-I30),MAX(0,Overview!$B$11-SUM(I30,N30,S30,X30,AC30,AH30,AM30,AR30,AW30,BB30)))</f>
        <v>0</v>
      </c>
      <c r="K30" s="20">
        <f t="shared" si="5"/>
        <v>0</v>
      </c>
      <c r="L30" s="20">
        <f t="shared" si="17"/>
        <v>0</v>
      </c>
      <c r="M30" s="20">
        <f>ROUND(L30*Priority!D9/12,2)</f>
        <v>0</v>
      </c>
      <c r="N30" s="20">
        <f>MIN(L30+M30,Priority!E9)</f>
        <v>0</v>
      </c>
      <c r="O30" s="20">
        <f>MIN(MAX(0,L30+M30-N30),MAX(0,Overview!$B$11-SUM(I30,N30,S30,X30,AC30,AH30,AM30,AR30,AW30,BB30)-SUM(J30)))</f>
        <v>0</v>
      </c>
      <c r="P30" s="20">
        <f t="shared" si="6"/>
        <v>0</v>
      </c>
      <c r="Q30" s="20">
        <f t="shared" si="18"/>
        <v>0</v>
      </c>
      <c r="R30" s="20">
        <f>ROUND(Q30*Priority!D10/12,2)</f>
        <v>0</v>
      </c>
      <c r="S30" s="20">
        <f>MIN(Q30+R30,Priority!E10)</f>
        <v>0</v>
      </c>
      <c r="T30" s="20">
        <f>MIN(MAX(0,Q30+R30-S30),MAX(0,Overview!$B$11-SUM(I30,N30,S30,X30,AC30,AH30,AM30,AR30,AW30,BB30)-SUM(J30,O30)))</f>
        <v>0</v>
      </c>
      <c r="U30" s="20">
        <f t="shared" si="7"/>
        <v>0</v>
      </c>
      <c r="V30" s="20">
        <f t="shared" si="19"/>
        <v>0</v>
      </c>
      <c r="W30" s="20">
        <f>ROUND(V30*Priority!D11/12,2)</f>
        <v>0</v>
      </c>
      <c r="X30" s="20">
        <f>MIN(V30+W30,Priority!E11)</f>
        <v>0</v>
      </c>
      <c r="Y30" s="20">
        <f>MIN(MAX(0,V30+W30-X30),MAX(0,Overview!$B$11-SUM(I30,N30,S30,X30,AC30,AH30,AM30,AR30,AW30,BB30)-SUM(J30,O30,T30)))</f>
        <v>0</v>
      </c>
      <c r="Z30" s="20">
        <f t="shared" si="8"/>
        <v>0</v>
      </c>
      <c r="AA30" s="20">
        <f t="shared" si="20"/>
        <v>0</v>
      </c>
      <c r="AB30" s="20">
        <f>ROUND(AA30*Priority!D12/12,2)</f>
        <v>0</v>
      </c>
      <c r="AC30" s="20">
        <f>MIN(AA30+AB30,Priority!E12)</f>
        <v>0</v>
      </c>
      <c r="AD30" s="20">
        <f>MIN(MAX(0,AA30+AB30-AC30),MAX(0,Overview!$B$11-SUM(I30,N30,S30,X30,AC30,AH30,AM30,AR30,AW30,BB30)-SUM(J30,O30,T30,Y30)))</f>
        <v>0</v>
      </c>
      <c r="AE30" s="20">
        <f t="shared" si="9"/>
        <v>0</v>
      </c>
      <c r="AF30" s="20">
        <f t="shared" si="21"/>
        <v>0</v>
      </c>
      <c r="AG30" s="20">
        <f>ROUND(AF30*Priority!D13/12,2)</f>
        <v>0</v>
      </c>
      <c r="AH30" s="20">
        <f>MIN(AF30+AG30,Priority!E13)</f>
        <v>0</v>
      </c>
      <c r="AI30" s="20">
        <f>MIN(MAX(0,AF30+AG30-AH30),MAX(0,Overview!$B$11-SUM(I30,N30,S30,X30,AC30,AH30,AM30,AR30,AW30,BB30)-SUM(J30,O30,T30,Y30,AD30)))</f>
        <v>0</v>
      </c>
      <c r="AJ30" s="20">
        <f t="shared" si="10"/>
        <v>0</v>
      </c>
      <c r="AK30" s="20">
        <f t="shared" si="22"/>
        <v>0</v>
      </c>
      <c r="AL30" s="20">
        <f>ROUND(AK30*Priority!D14/12,2)</f>
        <v>0</v>
      </c>
      <c r="AM30" s="20">
        <f>MIN(AK30+AL30,Priority!E14)</f>
        <v>0</v>
      </c>
      <c r="AN30" s="20">
        <f>MIN(MAX(0,AK30+AL30-AM30),MAX(0,Overview!$B$11-SUM(I30,N30,S30,X30,AC30,AH30,AM30,AR30,AW30,BB30)-SUM(J30,O30,T30,Y30,AD30,AI30)))</f>
        <v>0</v>
      </c>
      <c r="AO30" s="20">
        <f t="shared" si="11"/>
        <v>0</v>
      </c>
      <c r="AP30" s="20">
        <f t="shared" si="23"/>
        <v>0</v>
      </c>
      <c r="AQ30" s="20">
        <f>ROUND(AP30*Priority!D15/12,2)</f>
        <v>0</v>
      </c>
      <c r="AR30" s="20">
        <f>MIN(AP30+AQ30,Priority!E15)</f>
        <v>0</v>
      </c>
      <c r="AS30" s="20">
        <f>MIN(MAX(0,AP30+AQ30-AR30),MAX(0,Overview!$B$11-SUM(I30,N30,S30,X30,AC30,AH30,AM30,AR30,AW30,BB30)-SUM(J30,O30,T30,Y30,AD30,AI30,AN30)))</f>
        <v>0</v>
      </c>
      <c r="AT30" s="20">
        <f t="shared" si="12"/>
        <v>0</v>
      </c>
      <c r="AU30" s="20">
        <f t="shared" si="24"/>
        <v>0</v>
      </c>
      <c r="AV30" s="20">
        <f>ROUND(AU30*Priority!D16/12,2)</f>
        <v>0</v>
      </c>
      <c r="AW30" s="20">
        <f>MIN(AU30+AV30,Priority!E16)</f>
        <v>0</v>
      </c>
      <c r="AX30" s="20">
        <f>MIN(MAX(0,AU30+AV30-AW30),MAX(0,Overview!$B$11-SUM(I30,N30,S30,X30,AC30,AH30,AM30,AR30,AW30,BB30)-SUM(J30,O30,T30,Y30,AD30,AI30,AN30,AS30)))</f>
        <v>0</v>
      </c>
      <c r="AY30" s="20">
        <f t="shared" si="13"/>
        <v>0</v>
      </c>
      <c r="AZ30" s="20">
        <f t="shared" si="25"/>
        <v>0</v>
      </c>
      <c r="BA30" s="20">
        <f>ROUND(AZ30*Priority!D17/12,2)</f>
        <v>0</v>
      </c>
      <c r="BB30" s="20">
        <f>MIN(AZ30+BA30,Priority!E17)</f>
        <v>0</v>
      </c>
      <c r="BC30" s="20">
        <f>MIN(MAX(0,AZ30+BA30-BB30),MAX(0,Overview!$B$11-SUM(I30,N30,S30,X30,AC30,AH30,AM30,AR30,AW30,BB30)-SUM(J30,O30,T30,Y30,AD30,AI30,AN30,AS30,AX30)))</f>
        <v>0</v>
      </c>
      <c r="BD30" s="20">
        <f t="shared" si="14"/>
        <v>0</v>
      </c>
    </row>
    <row r="31" ht="22.5" customHeight="1">
      <c r="A31" s="4">
        <v>24.0</v>
      </c>
      <c r="B31" s="20">
        <f t="shared" ref="B31:C31" si="46">SUM(G31,L31,Q31,V31,AA31,AF31,AK31,AP31,AU31,AZ31)</f>
        <v>0</v>
      </c>
      <c r="C31" s="20">
        <f t="shared" si="46"/>
        <v>0</v>
      </c>
      <c r="D31" s="20">
        <f t="shared" si="3"/>
        <v>0</v>
      </c>
      <c r="E31" s="20">
        <f t="shared" si="4"/>
        <v>0</v>
      </c>
      <c r="F31" s="20">
        <f>MAX(0,Overview!$B$11-D31)</f>
        <v>0</v>
      </c>
      <c r="G31" s="20">
        <f t="shared" si="16"/>
        <v>0</v>
      </c>
      <c r="H31" s="20">
        <f>ROUND(G31*Priority!D8/12,2)</f>
        <v>0</v>
      </c>
      <c r="I31" s="20">
        <f>MIN(G31+H31,Priority!E8)</f>
        <v>0</v>
      </c>
      <c r="J31" s="20">
        <f>MIN(MAX(0,G31+H31-I31),MAX(0,Overview!$B$11-SUM(I31,N31,S31,X31,AC31,AH31,AM31,AR31,AW31,BB31)))</f>
        <v>0</v>
      </c>
      <c r="K31" s="20">
        <f t="shared" si="5"/>
        <v>0</v>
      </c>
      <c r="L31" s="20">
        <f t="shared" si="17"/>
        <v>0</v>
      </c>
      <c r="M31" s="20">
        <f>ROUND(L31*Priority!D9/12,2)</f>
        <v>0</v>
      </c>
      <c r="N31" s="20">
        <f>MIN(L31+M31,Priority!E9)</f>
        <v>0</v>
      </c>
      <c r="O31" s="20">
        <f>MIN(MAX(0,L31+M31-N31),MAX(0,Overview!$B$11-SUM(I31,N31,S31,X31,AC31,AH31,AM31,AR31,AW31,BB31)-SUM(J31)))</f>
        <v>0</v>
      </c>
      <c r="P31" s="20">
        <f t="shared" si="6"/>
        <v>0</v>
      </c>
      <c r="Q31" s="20">
        <f t="shared" si="18"/>
        <v>0</v>
      </c>
      <c r="R31" s="20">
        <f>ROUND(Q31*Priority!D10/12,2)</f>
        <v>0</v>
      </c>
      <c r="S31" s="20">
        <f>MIN(Q31+R31,Priority!E10)</f>
        <v>0</v>
      </c>
      <c r="T31" s="20">
        <f>MIN(MAX(0,Q31+R31-S31),MAX(0,Overview!$B$11-SUM(I31,N31,S31,X31,AC31,AH31,AM31,AR31,AW31,BB31)-SUM(J31,O31)))</f>
        <v>0</v>
      </c>
      <c r="U31" s="20">
        <f t="shared" si="7"/>
        <v>0</v>
      </c>
      <c r="V31" s="20">
        <f t="shared" si="19"/>
        <v>0</v>
      </c>
      <c r="W31" s="20">
        <f>ROUND(V31*Priority!D11/12,2)</f>
        <v>0</v>
      </c>
      <c r="X31" s="20">
        <f>MIN(V31+W31,Priority!E11)</f>
        <v>0</v>
      </c>
      <c r="Y31" s="20">
        <f>MIN(MAX(0,V31+W31-X31),MAX(0,Overview!$B$11-SUM(I31,N31,S31,X31,AC31,AH31,AM31,AR31,AW31,BB31)-SUM(J31,O31,T31)))</f>
        <v>0</v>
      </c>
      <c r="Z31" s="20">
        <f t="shared" si="8"/>
        <v>0</v>
      </c>
      <c r="AA31" s="20">
        <f t="shared" si="20"/>
        <v>0</v>
      </c>
      <c r="AB31" s="20">
        <f>ROUND(AA31*Priority!D12/12,2)</f>
        <v>0</v>
      </c>
      <c r="AC31" s="20">
        <f>MIN(AA31+AB31,Priority!E12)</f>
        <v>0</v>
      </c>
      <c r="AD31" s="20">
        <f>MIN(MAX(0,AA31+AB31-AC31),MAX(0,Overview!$B$11-SUM(I31,N31,S31,X31,AC31,AH31,AM31,AR31,AW31,BB31)-SUM(J31,O31,T31,Y31)))</f>
        <v>0</v>
      </c>
      <c r="AE31" s="20">
        <f t="shared" si="9"/>
        <v>0</v>
      </c>
      <c r="AF31" s="20">
        <f t="shared" si="21"/>
        <v>0</v>
      </c>
      <c r="AG31" s="20">
        <f>ROUND(AF31*Priority!D13/12,2)</f>
        <v>0</v>
      </c>
      <c r="AH31" s="20">
        <f>MIN(AF31+AG31,Priority!E13)</f>
        <v>0</v>
      </c>
      <c r="AI31" s="20">
        <f>MIN(MAX(0,AF31+AG31-AH31),MAX(0,Overview!$B$11-SUM(I31,N31,S31,X31,AC31,AH31,AM31,AR31,AW31,BB31)-SUM(J31,O31,T31,Y31,AD31)))</f>
        <v>0</v>
      </c>
      <c r="AJ31" s="20">
        <f t="shared" si="10"/>
        <v>0</v>
      </c>
      <c r="AK31" s="20">
        <f t="shared" si="22"/>
        <v>0</v>
      </c>
      <c r="AL31" s="20">
        <f>ROUND(AK31*Priority!D14/12,2)</f>
        <v>0</v>
      </c>
      <c r="AM31" s="20">
        <f>MIN(AK31+AL31,Priority!E14)</f>
        <v>0</v>
      </c>
      <c r="AN31" s="20">
        <f>MIN(MAX(0,AK31+AL31-AM31),MAX(0,Overview!$B$11-SUM(I31,N31,S31,X31,AC31,AH31,AM31,AR31,AW31,BB31)-SUM(J31,O31,T31,Y31,AD31,AI31)))</f>
        <v>0</v>
      </c>
      <c r="AO31" s="20">
        <f t="shared" si="11"/>
        <v>0</v>
      </c>
      <c r="AP31" s="20">
        <f t="shared" si="23"/>
        <v>0</v>
      </c>
      <c r="AQ31" s="20">
        <f>ROUND(AP31*Priority!D15/12,2)</f>
        <v>0</v>
      </c>
      <c r="AR31" s="20">
        <f>MIN(AP31+AQ31,Priority!E15)</f>
        <v>0</v>
      </c>
      <c r="AS31" s="20">
        <f>MIN(MAX(0,AP31+AQ31-AR31),MAX(0,Overview!$B$11-SUM(I31,N31,S31,X31,AC31,AH31,AM31,AR31,AW31,BB31)-SUM(J31,O31,T31,Y31,AD31,AI31,AN31)))</f>
        <v>0</v>
      </c>
      <c r="AT31" s="20">
        <f t="shared" si="12"/>
        <v>0</v>
      </c>
      <c r="AU31" s="20">
        <f t="shared" si="24"/>
        <v>0</v>
      </c>
      <c r="AV31" s="20">
        <f>ROUND(AU31*Priority!D16/12,2)</f>
        <v>0</v>
      </c>
      <c r="AW31" s="20">
        <f>MIN(AU31+AV31,Priority!E16)</f>
        <v>0</v>
      </c>
      <c r="AX31" s="20">
        <f>MIN(MAX(0,AU31+AV31-AW31),MAX(0,Overview!$B$11-SUM(I31,N31,S31,X31,AC31,AH31,AM31,AR31,AW31,BB31)-SUM(J31,O31,T31,Y31,AD31,AI31,AN31,AS31)))</f>
        <v>0</v>
      </c>
      <c r="AY31" s="20">
        <f t="shared" si="13"/>
        <v>0</v>
      </c>
      <c r="AZ31" s="20">
        <f t="shared" si="25"/>
        <v>0</v>
      </c>
      <c r="BA31" s="20">
        <f>ROUND(AZ31*Priority!D17/12,2)</f>
        <v>0</v>
      </c>
      <c r="BB31" s="20">
        <f>MIN(AZ31+BA31,Priority!E17)</f>
        <v>0</v>
      </c>
      <c r="BC31" s="20">
        <f>MIN(MAX(0,AZ31+BA31-BB31),MAX(0,Overview!$B$11-SUM(I31,N31,S31,X31,AC31,AH31,AM31,AR31,AW31,BB31)-SUM(J31,O31,T31,Y31,AD31,AI31,AN31,AS31,AX31)))</f>
        <v>0</v>
      </c>
      <c r="BD31" s="20">
        <f t="shared" si="14"/>
        <v>0</v>
      </c>
    </row>
    <row r="32" ht="22.5" customHeight="1">
      <c r="A32" s="4">
        <v>25.0</v>
      </c>
      <c r="B32" s="20">
        <f t="shared" ref="B32:C32" si="47">SUM(G32,L32,Q32,V32,AA32,AF32,AK32,AP32,AU32,AZ32)</f>
        <v>0</v>
      </c>
      <c r="C32" s="20">
        <f t="shared" si="47"/>
        <v>0</v>
      </c>
      <c r="D32" s="20">
        <f t="shared" si="3"/>
        <v>0</v>
      </c>
      <c r="E32" s="20">
        <f t="shared" si="4"/>
        <v>0</v>
      </c>
      <c r="F32" s="20">
        <f>MAX(0,Overview!$B$11-D32)</f>
        <v>0</v>
      </c>
      <c r="G32" s="20">
        <f t="shared" si="16"/>
        <v>0</v>
      </c>
      <c r="H32" s="20">
        <f>ROUND(G32*Priority!D8/12,2)</f>
        <v>0</v>
      </c>
      <c r="I32" s="20">
        <f>MIN(G32+H32,Priority!E8)</f>
        <v>0</v>
      </c>
      <c r="J32" s="20">
        <f>MIN(MAX(0,G32+H32-I32),MAX(0,Overview!$B$11-SUM(I32,N32,S32,X32,AC32,AH32,AM32,AR32,AW32,BB32)))</f>
        <v>0</v>
      </c>
      <c r="K32" s="20">
        <f t="shared" si="5"/>
        <v>0</v>
      </c>
      <c r="L32" s="20">
        <f t="shared" si="17"/>
        <v>0</v>
      </c>
      <c r="M32" s="20">
        <f>ROUND(L32*Priority!D9/12,2)</f>
        <v>0</v>
      </c>
      <c r="N32" s="20">
        <f>MIN(L32+M32,Priority!E9)</f>
        <v>0</v>
      </c>
      <c r="O32" s="20">
        <f>MIN(MAX(0,L32+M32-N32),MAX(0,Overview!$B$11-SUM(I32,N32,S32,X32,AC32,AH32,AM32,AR32,AW32,BB32)-SUM(J32)))</f>
        <v>0</v>
      </c>
      <c r="P32" s="20">
        <f t="shared" si="6"/>
        <v>0</v>
      </c>
      <c r="Q32" s="20">
        <f t="shared" si="18"/>
        <v>0</v>
      </c>
      <c r="R32" s="20">
        <f>ROUND(Q32*Priority!D10/12,2)</f>
        <v>0</v>
      </c>
      <c r="S32" s="20">
        <f>MIN(Q32+R32,Priority!E10)</f>
        <v>0</v>
      </c>
      <c r="T32" s="20">
        <f>MIN(MAX(0,Q32+R32-S32),MAX(0,Overview!$B$11-SUM(I32,N32,S32,X32,AC32,AH32,AM32,AR32,AW32,BB32)-SUM(J32,O32)))</f>
        <v>0</v>
      </c>
      <c r="U32" s="20">
        <f t="shared" si="7"/>
        <v>0</v>
      </c>
      <c r="V32" s="20">
        <f t="shared" si="19"/>
        <v>0</v>
      </c>
      <c r="W32" s="20">
        <f>ROUND(V32*Priority!D11/12,2)</f>
        <v>0</v>
      </c>
      <c r="X32" s="20">
        <f>MIN(V32+W32,Priority!E11)</f>
        <v>0</v>
      </c>
      <c r="Y32" s="20">
        <f>MIN(MAX(0,V32+W32-X32),MAX(0,Overview!$B$11-SUM(I32,N32,S32,X32,AC32,AH32,AM32,AR32,AW32,BB32)-SUM(J32,O32,T32)))</f>
        <v>0</v>
      </c>
      <c r="Z32" s="20">
        <f t="shared" si="8"/>
        <v>0</v>
      </c>
      <c r="AA32" s="20">
        <f t="shared" si="20"/>
        <v>0</v>
      </c>
      <c r="AB32" s="20">
        <f>ROUND(AA32*Priority!D12/12,2)</f>
        <v>0</v>
      </c>
      <c r="AC32" s="20">
        <f>MIN(AA32+AB32,Priority!E12)</f>
        <v>0</v>
      </c>
      <c r="AD32" s="20">
        <f>MIN(MAX(0,AA32+AB32-AC32),MAX(0,Overview!$B$11-SUM(I32,N32,S32,X32,AC32,AH32,AM32,AR32,AW32,BB32)-SUM(J32,O32,T32,Y32)))</f>
        <v>0</v>
      </c>
      <c r="AE32" s="20">
        <f t="shared" si="9"/>
        <v>0</v>
      </c>
      <c r="AF32" s="20">
        <f t="shared" si="21"/>
        <v>0</v>
      </c>
      <c r="AG32" s="20">
        <f>ROUND(AF32*Priority!D13/12,2)</f>
        <v>0</v>
      </c>
      <c r="AH32" s="20">
        <f>MIN(AF32+AG32,Priority!E13)</f>
        <v>0</v>
      </c>
      <c r="AI32" s="20">
        <f>MIN(MAX(0,AF32+AG32-AH32),MAX(0,Overview!$B$11-SUM(I32,N32,S32,X32,AC32,AH32,AM32,AR32,AW32,BB32)-SUM(J32,O32,T32,Y32,AD32)))</f>
        <v>0</v>
      </c>
      <c r="AJ32" s="20">
        <f t="shared" si="10"/>
        <v>0</v>
      </c>
      <c r="AK32" s="20">
        <f t="shared" si="22"/>
        <v>0</v>
      </c>
      <c r="AL32" s="20">
        <f>ROUND(AK32*Priority!D14/12,2)</f>
        <v>0</v>
      </c>
      <c r="AM32" s="20">
        <f>MIN(AK32+AL32,Priority!E14)</f>
        <v>0</v>
      </c>
      <c r="AN32" s="20">
        <f>MIN(MAX(0,AK32+AL32-AM32),MAX(0,Overview!$B$11-SUM(I32,N32,S32,X32,AC32,AH32,AM32,AR32,AW32,BB32)-SUM(J32,O32,T32,Y32,AD32,AI32)))</f>
        <v>0</v>
      </c>
      <c r="AO32" s="20">
        <f t="shared" si="11"/>
        <v>0</v>
      </c>
      <c r="AP32" s="20">
        <f t="shared" si="23"/>
        <v>0</v>
      </c>
      <c r="AQ32" s="20">
        <f>ROUND(AP32*Priority!D15/12,2)</f>
        <v>0</v>
      </c>
      <c r="AR32" s="20">
        <f>MIN(AP32+AQ32,Priority!E15)</f>
        <v>0</v>
      </c>
      <c r="AS32" s="20">
        <f>MIN(MAX(0,AP32+AQ32-AR32),MAX(0,Overview!$B$11-SUM(I32,N32,S32,X32,AC32,AH32,AM32,AR32,AW32,BB32)-SUM(J32,O32,T32,Y32,AD32,AI32,AN32)))</f>
        <v>0</v>
      </c>
      <c r="AT32" s="20">
        <f t="shared" si="12"/>
        <v>0</v>
      </c>
      <c r="AU32" s="20">
        <f t="shared" si="24"/>
        <v>0</v>
      </c>
      <c r="AV32" s="20">
        <f>ROUND(AU32*Priority!D16/12,2)</f>
        <v>0</v>
      </c>
      <c r="AW32" s="20">
        <f>MIN(AU32+AV32,Priority!E16)</f>
        <v>0</v>
      </c>
      <c r="AX32" s="20">
        <f>MIN(MAX(0,AU32+AV32-AW32),MAX(0,Overview!$B$11-SUM(I32,N32,S32,X32,AC32,AH32,AM32,AR32,AW32,BB32)-SUM(J32,O32,T32,Y32,AD32,AI32,AN32,AS32)))</f>
        <v>0</v>
      </c>
      <c r="AY32" s="20">
        <f t="shared" si="13"/>
        <v>0</v>
      </c>
      <c r="AZ32" s="20">
        <f t="shared" si="25"/>
        <v>0</v>
      </c>
      <c r="BA32" s="20">
        <f>ROUND(AZ32*Priority!D17/12,2)</f>
        <v>0</v>
      </c>
      <c r="BB32" s="20">
        <f>MIN(AZ32+BA32,Priority!E17)</f>
        <v>0</v>
      </c>
      <c r="BC32" s="20">
        <f>MIN(MAX(0,AZ32+BA32-BB32),MAX(0,Overview!$B$11-SUM(I32,N32,S32,X32,AC32,AH32,AM32,AR32,AW32,BB32)-SUM(J32,O32,T32,Y32,AD32,AI32,AN32,AS32,AX32)))</f>
        <v>0</v>
      </c>
      <c r="BD32" s="20">
        <f t="shared" si="14"/>
        <v>0</v>
      </c>
    </row>
    <row r="33" ht="22.5" customHeight="1">
      <c r="A33" s="4">
        <v>26.0</v>
      </c>
      <c r="B33" s="20">
        <f t="shared" ref="B33:C33" si="48">SUM(G33,L33,Q33,V33,AA33,AF33,AK33,AP33,AU33,AZ33)</f>
        <v>0</v>
      </c>
      <c r="C33" s="20">
        <f t="shared" si="48"/>
        <v>0</v>
      </c>
      <c r="D33" s="20">
        <f t="shared" si="3"/>
        <v>0</v>
      </c>
      <c r="E33" s="20">
        <f t="shared" si="4"/>
        <v>0</v>
      </c>
      <c r="F33" s="20">
        <f>MAX(0,Overview!$B$11-D33)</f>
        <v>0</v>
      </c>
      <c r="G33" s="20">
        <f t="shared" si="16"/>
        <v>0</v>
      </c>
      <c r="H33" s="20">
        <f>ROUND(G33*Priority!D8/12,2)</f>
        <v>0</v>
      </c>
      <c r="I33" s="20">
        <f>MIN(G33+H33,Priority!E8)</f>
        <v>0</v>
      </c>
      <c r="J33" s="20">
        <f>MIN(MAX(0,G33+H33-I33),MAX(0,Overview!$B$11-SUM(I33,N33,S33,X33,AC33,AH33,AM33,AR33,AW33,BB33)))</f>
        <v>0</v>
      </c>
      <c r="K33" s="20">
        <f t="shared" si="5"/>
        <v>0</v>
      </c>
      <c r="L33" s="20">
        <f t="shared" si="17"/>
        <v>0</v>
      </c>
      <c r="M33" s="20">
        <f>ROUND(L33*Priority!D9/12,2)</f>
        <v>0</v>
      </c>
      <c r="N33" s="20">
        <f>MIN(L33+M33,Priority!E9)</f>
        <v>0</v>
      </c>
      <c r="O33" s="20">
        <f>MIN(MAX(0,L33+M33-N33),MAX(0,Overview!$B$11-SUM(I33,N33,S33,X33,AC33,AH33,AM33,AR33,AW33,BB33)-SUM(J33)))</f>
        <v>0</v>
      </c>
      <c r="P33" s="20">
        <f t="shared" si="6"/>
        <v>0</v>
      </c>
      <c r="Q33" s="20">
        <f t="shared" si="18"/>
        <v>0</v>
      </c>
      <c r="R33" s="20">
        <f>ROUND(Q33*Priority!D10/12,2)</f>
        <v>0</v>
      </c>
      <c r="S33" s="20">
        <f>MIN(Q33+R33,Priority!E10)</f>
        <v>0</v>
      </c>
      <c r="T33" s="20">
        <f>MIN(MAX(0,Q33+R33-S33),MAX(0,Overview!$B$11-SUM(I33,N33,S33,X33,AC33,AH33,AM33,AR33,AW33,BB33)-SUM(J33,O33)))</f>
        <v>0</v>
      </c>
      <c r="U33" s="20">
        <f t="shared" si="7"/>
        <v>0</v>
      </c>
      <c r="V33" s="20">
        <f t="shared" si="19"/>
        <v>0</v>
      </c>
      <c r="W33" s="20">
        <f>ROUND(V33*Priority!D11/12,2)</f>
        <v>0</v>
      </c>
      <c r="X33" s="20">
        <f>MIN(V33+W33,Priority!E11)</f>
        <v>0</v>
      </c>
      <c r="Y33" s="20">
        <f>MIN(MAX(0,V33+W33-X33),MAX(0,Overview!$B$11-SUM(I33,N33,S33,X33,AC33,AH33,AM33,AR33,AW33,BB33)-SUM(J33,O33,T33)))</f>
        <v>0</v>
      </c>
      <c r="Z33" s="20">
        <f t="shared" si="8"/>
        <v>0</v>
      </c>
      <c r="AA33" s="20">
        <f t="shared" si="20"/>
        <v>0</v>
      </c>
      <c r="AB33" s="20">
        <f>ROUND(AA33*Priority!D12/12,2)</f>
        <v>0</v>
      </c>
      <c r="AC33" s="20">
        <f>MIN(AA33+AB33,Priority!E12)</f>
        <v>0</v>
      </c>
      <c r="AD33" s="20">
        <f>MIN(MAX(0,AA33+AB33-AC33),MAX(0,Overview!$B$11-SUM(I33,N33,S33,X33,AC33,AH33,AM33,AR33,AW33,BB33)-SUM(J33,O33,T33,Y33)))</f>
        <v>0</v>
      </c>
      <c r="AE33" s="20">
        <f t="shared" si="9"/>
        <v>0</v>
      </c>
      <c r="AF33" s="20">
        <f t="shared" si="21"/>
        <v>0</v>
      </c>
      <c r="AG33" s="20">
        <f>ROUND(AF33*Priority!D13/12,2)</f>
        <v>0</v>
      </c>
      <c r="AH33" s="20">
        <f>MIN(AF33+AG33,Priority!E13)</f>
        <v>0</v>
      </c>
      <c r="AI33" s="20">
        <f>MIN(MAX(0,AF33+AG33-AH33),MAX(0,Overview!$B$11-SUM(I33,N33,S33,X33,AC33,AH33,AM33,AR33,AW33,BB33)-SUM(J33,O33,T33,Y33,AD33)))</f>
        <v>0</v>
      </c>
      <c r="AJ33" s="20">
        <f t="shared" si="10"/>
        <v>0</v>
      </c>
      <c r="AK33" s="20">
        <f t="shared" si="22"/>
        <v>0</v>
      </c>
      <c r="AL33" s="20">
        <f>ROUND(AK33*Priority!D14/12,2)</f>
        <v>0</v>
      </c>
      <c r="AM33" s="20">
        <f>MIN(AK33+AL33,Priority!E14)</f>
        <v>0</v>
      </c>
      <c r="AN33" s="20">
        <f>MIN(MAX(0,AK33+AL33-AM33),MAX(0,Overview!$B$11-SUM(I33,N33,S33,X33,AC33,AH33,AM33,AR33,AW33,BB33)-SUM(J33,O33,T33,Y33,AD33,AI33)))</f>
        <v>0</v>
      </c>
      <c r="AO33" s="20">
        <f t="shared" si="11"/>
        <v>0</v>
      </c>
      <c r="AP33" s="20">
        <f t="shared" si="23"/>
        <v>0</v>
      </c>
      <c r="AQ33" s="20">
        <f>ROUND(AP33*Priority!D15/12,2)</f>
        <v>0</v>
      </c>
      <c r="AR33" s="20">
        <f>MIN(AP33+AQ33,Priority!E15)</f>
        <v>0</v>
      </c>
      <c r="AS33" s="20">
        <f>MIN(MAX(0,AP33+AQ33-AR33),MAX(0,Overview!$B$11-SUM(I33,N33,S33,X33,AC33,AH33,AM33,AR33,AW33,BB33)-SUM(J33,O33,T33,Y33,AD33,AI33,AN33)))</f>
        <v>0</v>
      </c>
      <c r="AT33" s="20">
        <f t="shared" si="12"/>
        <v>0</v>
      </c>
      <c r="AU33" s="20">
        <f t="shared" si="24"/>
        <v>0</v>
      </c>
      <c r="AV33" s="20">
        <f>ROUND(AU33*Priority!D16/12,2)</f>
        <v>0</v>
      </c>
      <c r="AW33" s="20">
        <f>MIN(AU33+AV33,Priority!E16)</f>
        <v>0</v>
      </c>
      <c r="AX33" s="20">
        <f>MIN(MAX(0,AU33+AV33-AW33),MAX(0,Overview!$B$11-SUM(I33,N33,S33,X33,AC33,AH33,AM33,AR33,AW33,BB33)-SUM(J33,O33,T33,Y33,AD33,AI33,AN33,AS33)))</f>
        <v>0</v>
      </c>
      <c r="AY33" s="20">
        <f t="shared" si="13"/>
        <v>0</v>
      </c>
      <c r="AZ33" s="20">
        <f t="shared" si="25"/>
        <v>0</v>
      </c>
      <c r="BA33" s="20">
        <f>ROUND(AZ33*Priority!D17/12,2)</f>
        <v>0</v>
      </c>
      <c r="BB33" s="20">
        <f>MIN(AZ33+BA33,Priority!E17)</f>
        <v>0</v>
      </c>
      <c r="BC33" s="20">
        <f>MIN(MAX(0,AZ33+BA33-BB33),MAX(0,Overview!$B$11-SUM(I33,N33,S33,X33,AC33,AH33,AM33,AR33,AW33,BB33)-SUM(J33,O33,T33,Y33,AD33,AI33,AN33,AS33,AX33)))</f>
        <v>0</v>
      </c>
      <c r="BD33" s="20">
        <f t="shared" si="14"/>
        <v>0</v>
      </c>
    </row>
    <row r="34" ht="22.5" customHeight="1">
      <c r="A34" s="4">
        <v>27.0</v>
      </c>
      <c r="B34" s="20">
        <f t="shared" ref="B34:C34" si="49">SUM(G34,L34,Q34,V34,AA34,AF34,AK34,AP34,AU34,AZ34)</f>
        <v>0</v>
      </c>
      <c r="C34" s="20">
        <f t="shared" si="49"/>
        <v>0</v>
      </c>
      <c r="D34" s="20">
        <f t="shared" si="3"/>
        <v>0</v>
      </c>
      <c r="E34" s="20">
        <f t="shared" si="4"/>
        <v>0</v>
      </c>
      <c r="F34" s="20">
        <f>MAX(0,Overview!$B$11-D34)</f>
        <v>0</v>
      </c>
      <c r="G34" s="20">
        <f t="shared" si="16"/>
        <v>0</v>
      </c>
      <c r="H34" s="20">
        <f>ROUND(G34*Priority!D8/12,2)</f>
        <v>0</v>
      </c>
      <c r="I34" s="20">
        <f>MIN(G34+H34,Priority!E8)</f>
        <v>0</v>
      </c>
      <c r="J34" s="20">
        <f>MIN(MAX(0,G34+H34-I34),MAX(0,Overview!$B$11-SUM(I34,N34,S34,X34,AC34,AH34,AM34,AR34,AW34,BB34)))</f>
        <v>0</v>
      </c>
      <c r="K34" s="20">
        <f t="shared" si="5"/>
        <v>0</v>
      </c>
      <c r="L34" s="20">
        <f t="shared" si="17"/>
        <v>0</v>
      </c>
      <c r="M34" s="20">
        <f>ROUND(L34*Priority!D9/12,2)</f>
        <v>0</v>
      </c>
      <c r="N34" s="20">
        <f>MIN(L34+M34,Priority!E9)</f>
        <v>0</v>
      </c>
      <c r="O34" s="20">
        <f>MIN(MAX(0,L34+M34-N34),MAX(0,Overview!$B$11-SUM(I34,N34,S34,X34,AC34,AH34,AM34,AR34,AW34,BB34)-SUM(J34)))</f>
        <v>0</v>
      </c>
      <c r="P34" s="20">
        <f t="shared" si="6"/>
        <v>0</v>
      </c>
      <c r="Q34" s="20">
        <f t="shared" si="18"/>
        <v>0</v>
      </c>
      <c r="R34" s="20">
        <f>ROUND(Q34*Priority!D10/12,2)</f>
        <v>0</v>
      </c>
      <c r="S34" s="20">
        <f>MIN(Q34+R34,Priority!E10)</f>
        <v>0</v>
      </c>
      <c r="T34" s="20">
        <f>MIN(MAX(0,Q34+R34-S34),MAX(0,Overview!$B$11-SUM(I34,N34,S34,X34,AC34,AH34,AM34,AR34,AW34,BB34)-SUM(J34,O34)))</f>
        <v>0</v>
      </c>
      <c r="U34" s="20">
        <f t="shared" si="7"/>
        <v>0</v>
      </c>
      <c r="V34" s="20">
        <f t="shared" si="19"/>
        <v>0</v>
      </c>
      <c r="W34" s="20">
        <f>ROUND(V34*Priority!D11/12,2)</f>
        <v>0</v>
      </c>
      <c r="X34" s="20">
        <f>MIN(V34+W34,Priority!E11)</f>
        <v>0</v>
      </c>
      <c r="Y34" s="20">
        <f>MIN(MAX(0,V34+W34-X34),MAX(0,Overview!$B$11-SUM(I34,N34,S34,X34,AC34,AH34,AM34,AR34,AW34,BB34)-SUM(J34,O34,T34)))</f>
        <v>0</v>
      </c>
      <c r="Z34" s="20">
        <f t="shared" si="8"/>
        <v>0</v>
      </c>
      <c r="AA34" s="20">
        <f t="shared" si="20"/>
        <v>0</v>
      </c>
      <c r="AB34" s="20">
        <f>ROUND(AA34*Priority!D12/12,2)</f>
        <v>0</v>
      </c>
      <c r="AC34" s="20">
        <f>MIN(AA34+AB34,Priority!E12)</f>
        <v>0</v>
      </c>
      <c r="AD34" s="20">
        <f>MIN(MAX(0,AA34+AB34-AC34),MAX(0,Overview!$B$11-SUM(I34,N34,S34,X34,AC34,AH34,AM34,AR34,AW34,BB34)-SUM(J34,O34,T34,Y34)))</f>
        <v>0</v>
      </c>
      <c r="AE34" s="20">
        <f t="shared" si="9"/>
        <v>0</v>
      </c>
      <c r="AF34" s="20">
        <f t="shared" si="21"/>
        <v>0</v>
      </c>
      <c r="AG34" s="20">
        <f>ROUND(AF34*Priority!D13/12,2)</f>
        <v>0</v>
      </c>
      <c r="AH34" s="20">
        <f>MIN(AF34+AG34,Priority!E13)</f>
        <v>0</v>
      </c>
      <c r="AI34" s="20">
        <f>MIN(MAX(0,AF34+AG34-AH34),MAX(0,Overview!$B$11-SUM(I34,N34,S34,X34,AC34,AH34,AM34,AR34,AW34,BB34)-SUM(J34,O34,T34,Y34,AD34)))</f>
        <v>0</v>
      </c>
      <c r="AJ34" s="20">
        <f t="shared" si="10"/>
        <v>0</v>
      </c>
      <c r="AK34" s="20">
        <f t="shared" si="22"/>
        <v>0</v>
      </c>
      <c r="AL34" s="20">
        <f>ROUND(AK34*Priority!D14/12,2)</f>
        <v>0</v>
      </c>
      <c r="AM34" s="20">
        <f>MIN(AK34+AL34,Priority!E14)</f>
        <v>0</v>
      </c>
      <c r="AN34" s="20">
        <f>MIN(MAX(0,AK34+AL34-AM34),MAX(0,Overview!$B$11-SUM(I34,N34,S34,X34,AC34,AH34,AM34,AR34,AW34,BB34)-SUM(J34,O34,T34,Y34,AD34,AI34)))</f>
        <v>0</v>
      </c>
      <c r="AO34" s="20">
        <f t="shared" si="11"/>
        <v>0</v>
      </c>
      <c r="AP34" s="20">
        <f t="shared" si="23"/>
        <v>0</v>
      </c>
      <c r="AQ34" s="20">
        <f>ROUND(AP34*Priority!D15/12,2)</f>
        <v>0</v>
      </c>
      <c r="AR34" s="20">
        <f>MIN(AP34+AQ34,Priority!E15)</f>
        <v>0</v>
      </c>
      <c r="AS34" s="20">
        <f>MIN(MAX(0,AP34+AQ34-AR34),MAX(0,Overview!$B$11-SUM(I34,N34,S34,X34,AC34,AH34,AM34,AR34,AW34,BB34)-SUM(J34,O34,T34,Y34,AD34,AI34,AN34)))</f>
        <v>0</v>
      </c>
      <c r="AT34" s="20">
        <f t="shared" si="12"/>
        <v>0</v>
      </c>
      <c r="AU34" s="20">
        <f t="shared" si="24"/>
        <v>0</v>
      </c>
      <c r="AV34" s="20">
        <f>ROUND(AU34*Priority!D16/12,2)</f>
        <v>0</v>
      </c>
      <c r="AW34" s="20">
        <f>MIN(AU34+AV34,Priority!E16)</f>
        <v>0</v>
      </c>
      <c r="AX34" s="20">
        <f>MIN(MAX(0,AU34+AV34-AW34),MAX(0,Overview!$B$11-SUM(I34,N34,S34,X34,AC34,AH34,AM34,AR34,AW34,BB34)-SUM(J34,O34,T34,Y34,AD34,AI34,AN34,AS34)))</f>
        <v>0</v>
      </c>
      <c r="AY34" s="20">
        <f t="shared" si="13"/>
        <v>0</v>
      </c>
      <c r="AZ34" s="20">
        <f t="shared" si="25"/>
        <v>0</v>
      </c>
      <c r="BA34" s="20">
        <f>ROUND(AZ34*Priority!D17/12,2)</f>
        <v>0</v>
      </c>
      <c r="BB34" s="20">
        <f>MIN(AZ34+BA34,Priority!E17)</f>
        <v>0</v>
      </c>
      <c r="BC34" s="20">
        <f>MIN(MAX(0,AZ34+BA34-BB34),MAX(0,Overview!$B$11-SUM(I34,N34,S34,X34,AC34,AH34,AM34,AR34,AW34,BB34)-SUM(J34,O34,T34,Y34,AD34,AI34,AN34,AS34,AX34)))</f>
        <v>0</v>
      </c>
      <c r="BD34" s="20">
        <f t="shared" si="14"/>
        <v>0</v>
      </c>
    </row>
    <row r="35" ht="22.5" customHeight="1">
      <c r="A35" s="4">
        <v>28.0</v>
      </c>
      <c r="B35" s="20">
        <f t="shared" ref="B35:C35" si="50">SUM(G35,L35,Q35,V35,AA35,AF35,AK35,AP35,AU35,AZ35)</f>
        <v>0</v>
      </c>
      <c r="C35" s="20">
        <f t="shared" si="50"/>
        <v>0</v>
      </c>
      <c r="D35" s="20">
        <f t="shared" si="3"/>
        <v>0</v>
      </c>
      <c r="E35" s="20">
        <f t="shared" si="4"/>
        <v>0</v>
      </c>
      <c r="F35" s="20">
        <f>MAX(0,Overview!$B$11-D35)</f>
        <v>0</v>
      </c>
      <c r="G35" s="20">
        <f t="shared" si="16"/>
        <v>0</v>
      </c>
      <c r="H35" s="20">
        <f>ROUND(G35*Priority!D8/12,2)</f>
        <v>0</v>
      </c>
      <c r="I35" s="20">
        <f>MIN(G35+H35,Priority!E8)</f>
        <v>0</v>
      </c>
      <c r="J35" s="20">
        <f>MIN(MAX(0,G35+H35-I35),MAX(0,Overview!$B$11-SUM(I35,N35,S35,X35,AC35,AH35,AM35,AR35,AW35,BB35)))</f>
        <v>0</v>
      </c>
      <c r="K35" s="20">
        <f t="shared" si="5"/>
        <v>0</v>
      </c>
      <c r="L35" s="20">
        <f t="shared" si="17"/>
        <v>0</v>
      </c>
      <c r="M35" s="20">
        <f>ROUND(L35*Priority!D9/12,2)</f>
        <v>0</v>
      </c>
      <c r="N35" s="20">
        <f>MIN(L35+M35,Priority!E9)</f>
        <v>0</v>
      </c>
      <c r="O35" s="20">
        <f>MIN(MAX(0,L35+M35-N35),MAX(0,Overview!$B$11-SUM(I35,N35,S35,X35,AC35,AH35,AM35,AR35,AW35,BB35)-SUM(J35)))</f>
        <v>0</v>
      </c>
      <c r="P35" s="20">
        <f t="shared" si="6"/>
        <v>0</v>
      </c>
      <c r="Q35" s="20">
        <f t="shared" si="18"/>
        <v>0</v>
      </c>
      <c r="R35" s="20">
        <f>ROUND(Q35*Priority!D10/12,2)</f>
        <v>0</v>
      </c>
      <c r="S35" s="20">
        <f>MIN(Q35+R35,Priority!E10)</f>
        <v>0</v>
      </c>
      <c r="T35" s="20">
        <f>MIN(MAX(0,Q35+R35-S35),MAX(0,Overview!$B$11-SUM(I35,N35,S35,X35,AC35,AH35,AM35,AR35,AW35,BB35)-SUM(J35,O35)))</f>
        <v>0</v>
      </c>
      <c r="U35" s="20">
        <f t="shared" si="7"/>
        <v>0</v>
      </c>
      <c r="V35" s="20">
        <f t="shared" si="19"/>
        <v>0</v>
      </c>
      <c r="W35" s="20">
        <f>ROUND(V35*Priority!D11/12,2)</f>
        <v>0</v>
      </c>
      <c r="X35" s="20">
        <f>MIN(V35+W35,Priority!E11)</f>
        <v>0</v>
      </c>
      <c r="Y35" s="20">
        <f>MIN(MAX(0,V35+W35-X35),MAX(0,Overview!$B$11-SUM(I35,N35,S35,X35,AC35,AH35,AM35,AR35,AW35,BB35)-SUM(J35,O35,T35)))</f>
        <v>0</v>
      </c>
      <c r="Z35" s="20">
        <f t="shared" si="8"/>
        <v>0</v>
      </c>
      <c r="AA35" s="20">
        <f t="shared" si="20"/>
        <v>0</v>
      </c>
      <c r="AB35" s="20">
        <f>ROUND(AA35*Priority!D12/12,2)</f>
        <v>0</v>
      </c>
      <c r="AC35" s="20">
        <f>MIN(AA35+AB35,Priority!E12)</f>
        <v>0</v>
      </c>
      <c r="AD35" s="20">
        <f>MIN(MAX(0,AA35+AB35-AC35),MAX(0,Overview!$B$11-SUM(I35,N35,S35,X35,AC35,AH35,AM35,AR35,AW35,BB35)-SUM(J35,O35,T35,Y35)))</f>
        <v>0</v>
      </c>
      <c r="AE35" s="20">
        <f t="shared" si="9"/>
        <v>0</v>
      </c>
      <c r="AF35" s="20">
        <f t="shared" si="21"/>
        <v>0</v>
      </c>
      <c r="AG35" s="20">
        <f>ROUND(AF35*Priority!D13/12,2)</f>
        <v>0</v>
      </c>
      <c r="AH35" s="20">
        <f>MIN(AF35+AG35,Priority!E13)</f>
        <v>0</v>
      </c>
      <c r="AI35" s="20">
        <f>MIN(MAX(0,AF35+AG35-AH35),MAX(0,Overview!$B$11-SUM(I35,N35,S35,X35,AC35,AH35,AM35,AR35,AW35,BB35)-SUM(J35,O35,T35,Y35,AD35)))</f>
        <v>0</v>
      </c>
      <c r="AJ35" s="20">
        <f t="shared" si="10"/>
        <v>0</v>
      </c>
      <c r="AK35" s="20">
        <f t="shared" si="22"/>
        <v>0</v>
      </c>
      <c r="AL35" s="20">
        <f>ROUND(AK35*Priority!D14/12,2)</f>
        <v>0</v>
      </c>
      <c r="AM35" s="20">
        <f>MIN(AK35+AL35,Priority!E14)</f>
        <v>0</v>
      </c>
      <c r="AN35" s="20">
        <f>MIN(MAX(0,AK35+AL35-AM35),MAX(0,Overview!$B$11-SUM(I35,N35,S35,X35,AC35,AH35,AM35,AR35,AW35,BB35)-SUM(J35,O35,T35,Y35,AD35,AI35)))</f>
        <v>0</v>
      </c>
      <c r="AO35" s="20">
        <f t="shared" si="11"/>
        <v>0</v>
      </c>
      <c r="AP35" s="20">
        <f t="shared" si="23"/>
        <v>0</v>
      </c>
      <c r="AQ35" s="20">
        <f>ROUND(AP35*Priority!D15/12,2)</f>
        <v>0</v>
      </c>
      <c r="AR35" s="20">
        <f>MIN(AP35+AQ35,Priority!E15)</f>
        <v>0</v>
      </c>
      <c r="AS35" s="20">
        <f>MIN(MAX(0,AP35+AQ35-AR35),MAX(0,Overview!$B$11-SUM(I35,N35,S35,X35,AC35,AH35,AM35,AR35,AW35,BB35)-SUM(J35,O35,T35,Y35,AD35,AI35,AN35)))</f>
        <v>0</v>
      </c>
      <c r="AT35" s="20">
        <f t="shared" si="12"/>
        <v>0</v>
      </c>
      <c r="AU35" s="20">
        <f t="shared" si="24"/>
        <v>0</v>
      </c>
      <c r="AV35" s="20">
        <f>ROUND(AU35*Priority!D16/12,2)</f>
        <v>0</v>
      </c>
      <c r="AW35" s="20">
        <f>MIN(AU35+AV35,Priority!E16)</f>
        <v>0</v>
      </c>
      <c r="AX35" s="20">
        <f>MIN(MAX(0,AU35+AV35-AW35),MAX(0,Overview!$B$11-SUM(I35,N35,S35,X35,AC35,AH35,AM35,AR35,AW35,BB35)-SUM(J35,O35,T35,Y35,AD35,AI35,AN35,AS35)))</f>
        <v>0</v>
      </c>
      <c r="AY35" s="20">
        <f t="shared" si="13"/>
        <v>0</v>
      </c>
      <c r="AZ35" s="20">
        <f t="shared" si="25"/>
        <v>0</v>
      </c>
      <c r="BA35" s="20">
        <f>ROUND(AZ35*Priority!D17/12,2)</f>
        <v>0</v>
      </c>
      <c r="BB35" s="20">
        <f>MIN(AZ35+BA35,Priority!E17)</f>
        <v>0</v>
      </c>
      <c r="BC35" s="20">
        <f>MIN(MAX(0,AZ35+BA35-BB35),MAX(0,Overview!$B$11-SUM(I35,N35,S35,X35,AC35,AH35,AM35,AR35,AW35,BB35)-SUM(J35,O35,T35,Y35,AD35,AI35,AN35,AS35,AX35)))</f>
        <v>0</v>
      </c>
      <c r="BD35" s="20">
        <f t="shared" si="14"/>
        <v>0</v>
      </c>
    </row>
    <row r="36" ht="22.5" customHeight="1">
      <c r="A36" s="4">
        <v>29.0</v>
      </c>
      <c r="B36" s="20">
        <f t="shared" ref="B36:C36" si="51">SUM(G36,L36,Q36,V36,AA36,AF36,AK36,AP36,AU36,AZ36)</f>
        <v>0</v>
      </c>
      <c r="C36" s="20">
        <f t="shared" si="51"/>
        <v>0</v>
      </c>
      <c r="D36" s="20">
        <f t="shared" si="3"/>
        <v>0</v>
      </c>
      <c r="E36" s="20">
        <f t="shared" si="4"/>
        <v>0</v>
      </c>
      <c r="F36" s="20">
        <f>MAX(0,Overview!$B$11-D36)</f>
        <v>0</v>
      </c>
      <c r="G36" s="20">
        <f t="shared" si="16"/>
        <v>0</v>
      </c>
      <c r="H36" s="20">
        <f>ROUND(G36*Priority!D8/12,2)</f>
        <v>0</v>
      </c>
      <c r="I36" s="20">
        <f>MIN(G36+H36,Priority!E8)</f>
        <v>0</v>
      </c>
      <c r="J36" s="20">
        <f>MIN(MAX(0,G36+H36-I36),MAX(0,Overview!$B$11-SUM(I36,N36,S36,X36,AC36,AH36,AM36,AR36,AW36,BB36)))</f>
        <v>0</v>
      </c>
      <c r="K36" s="20">
        <f t="shared" si="5"/>
        <v>0</v>
      </c>
      <c r="L36" s="20">
        <f t="shared" si="17"/>
        <v>0</v>
      </c>
      <c r="M36" s="20">
        <f>ROUND(L36*Priority!D9/12,2)</f>
        <v>0</v>
      </c>
      <c r="N36" s="20">
        <f>MIN(L36+M36,Priority!E9)</f>
        <v>0</v>
      </c>
      <c r="O36" s="20">
        <f>MIN(MAX(0,L36+M36-N36),MAX(0,Overview!$B$11-SUM(I36,N36,S36,X36,AC36,AH36,AM36,AR36,AW36,BB36)-SUM(J36)))</f>
        <v>0</v>
      </c>
      <c r="P36" s="20">
        <f t="shared" si="6"/>
        <v>0</v>
      </c>
      <c r="Q36" s="20">
        <f t="shared" si="18"/>
        <v>0</v>
      </c>
      <c r="R36" s="20">
        <f>ROUND(Q36*Priority!D10/12,2)</f>
        <v>0</v>
      </c>
      <c r="S36" s="20">
        <f>MIN(Q36+R36,Priority!E10)</f>
        <v>0</v>
      </c>
      <c r="T36" s="20">
        <f>MIN(MAX(0,Q36+R36-S36),MAX(0,Overview!$B$11-SUM(I36,N36,S36,X36,AC36,AH36,AM36,AR36,AW36,BB36)-SUM(J36,O36)))</f>
        <v>0</v>
      </c>
      <c r="U36" s="20">
        <f t="shared" si="7"/>
        <v>0</v>
      </c>
      <c r="V36" s="20">
        <f t="shared" si="19"/>
        <v>0</v>
      </c>
      <c r="W36" s="20">
        <f>ROUND(V36*Priority!D11/12,2)</f>
        <v>0</v>
      </c>
      <c r="X36" s="20">
        <f>MIN(V36+W36,Priority!E11)</f>
        <v>0</v>
      </c>
      <c r="Y36" s="20">
        <f>MIN(MAX(0,V36+W36-X36),MAX(0,Overview!$B$11-SUM(I36,N36,S36,X36,AC36,AH36,AM36,AR36,AW36,BB36)-SUM(J36,O36,T36)))</f>
        <v>0</v>
      </c>
      <c r="Z36" s="20">
        <f t="shared" si="8"/>
        <v>0</v>
      </c>
      <c r="AA36" s="20">
        <f t="shared" si="20"/>
        <v>0</v>
      </c>
      <c r="AB36" s="20">
        <f>ROUND(AA36*Priority!D12/12,2)</f>
        <v>0</v>
      </c>
      <c r="AC36" s="20">
        <f>MIN(AA36+AB36,Priority!E12)</f>
        <v>0</v>
      </c>
      <c r="AD36" s="20">
        <f>MIN(MAX(0,AA36+AB36-AC36),MAX(0,Overview!$B$11-SUM(I36,N36,S36,X36,AC36,AH36,AM36,AR36,AW36,BB36)-SUM(J36,O36,T36,Y36)))</f>
        <v>0</v>
      </c>
      <c r="AE36" s="20">
        <f t="shared" si="9"/>
        <v>0</v>
      </c>
      <c r="AF36" s="20">
        <f t="shared" si="21"/>
        <v>0</v>
      </c>
      <c r="AG36" s="20">
        <f>ROUND(AF36*Priority!D13/12,2)</f>
        <v>0</v>
      </c>
      <c r="AH36" s="20">
        <f>MIN(AF36+AG36,Priority!E13)</f>
        <v>0</v>
      </c>
      <c r="AI36" s="20">
        <f>MIN(MAX(0,AF36+AG36-AH36),MAX(0,Overview!$B$11-SUM(I36,N36,S36,X36,AC36,AH36,AM36,AR36,AW36,BB36)-SUM(J36,O36,T36,Y36,AD36)))</f>
        <v>0</v>
      </c>
      <c r="AJ36" s="20">
        <f t="shared" si="10"/>
        <v>0</v>
      </c>
      <c r="AK36" s="20">
        <f t="shared" si="22"/>
        <v>0</v>
      </c>
      <c r="AL36" s="20">
        <f>ROUND(AK36*Priority!D14/12,2)</f>
        <v>0</v>
      </c>
      <c r="AM36" s="20">
        <f>MIN(AK36+AL36,Priority!E14)</f>
        <v>0</v>
      </c>
      <c r="AN36" s="20">
        <f>MIN(MAX(0,AK36+AL36-AM36),MAX(0,Overview!$B$11-SUM(I36,N36,S36,X36,AC36,AH36,AM36,AR36,AW36,BB36)-SUM(J36,O36,T36,Y36,AD36,AI36)))</f>
        <v>0</v>
      </c>
      <c r="AO36" s="20">
        <f t="shared" si="11"/>
        <v>0</v>
      </c>
      <c r="AP36" s="20">
        <f t="shared" si="23"/>
        <v>0</v>
      </c>
      <c r="AQ36" s="20">
        <f>ROUND(AP36*Priority!D15/12,2)</f>
        <v>0</v>
      </c>
      <c r="AR36" s="20">
        <f>MIN(AP36+AQ36,Priority!E15)</f>
        <v>0</v>
      </c>
      <c r="AS36" s="20">
        <f>MIN(MAX(0,AP36+AQ36-AR36),MAX(0,Overview!$B$11-SUM(I36,N36,S36,X36,AC36,AH36,AM36,AR36,AW36,BB36)-SUM(J36,O36,T36,Y36,AD36,AI36,AN36)))</f>
        <v>0</v>
      </c>
      <c r="AT36" s="20">
        <f t="shared" si="12"/>
        <v>0</v>
      </c>
      <c r="AU36" s="20">
        <f t="shared" si="24"/>
        <v>0</v>
      </c>
      <c r="AV36" s="20">
        <f>ROUND(AU36*Priority!D16/12,2)</f>
        <v>0</v>
      </c>
      <c r="AW36" s="20">
        <f>MIN(AU36+AV36,Priority!E16)</f>
        <v>0</v>
      </c>
      <c r="AX36" s="20">
        <f>MIN(MAX(0,AU36+AV36-AW36),MAX(0,Overview!$B$11-SUM(I36,N36,S36,X36,AC36,AH36,AM36,AR36,AW36,BB36)-SUM(J36,O36,T36,Y36,AD36,AI36,AN36,AS36)))</f>
        <v>0</v>
      </c>
      <c r="AY36" s="20">
        <f t="shared" si="13"/>
        <v>0</v>
      </c>
      <c r="AZ36" s="20">
        <f t="shared" si="25"/>
        <v>0</v>
      </c>
      <c r="BA36" s="20">
        <f>ROUND(AZ36*Priority!D17/12,2)</f>
        <v>0</v>
      </c>
      <c r="BB36" s="20">
        <f>MIN(AZ36+BA36,Priority!E17)</f>
        <v>0</v>
      </c>
      <c r="BC36" s="20">
        <f>MIN(MAX(0,AZ36+BA36-BB36),MAX(0,Overview!$B$11-SUM(I36,N36,S36,X36,AC36,AH36,AM36,AR36,AW36,BB36)-SUM(J36,O36,T36,Y36,AD36,AI36,AN36,AS36,AX36)))</f>
        <v>0</v>
      </c>
      <c r="BD36" s="20">
        <f t="shared" si="14"/>
        <v>0</v>
      </c>
    </row>
    <row r="37" ht="22.5" customHeight="1">
      <c r="A37" s="4">
        <v>30.0</v>
      </c>
      <c r="B37" s="20">
        <f t="shared" ref="B37:C37" si="52">SUM(G37,L37,Q37,V37,AA37,AF37,AK37,AP37,AU37,AZ37)</f>
        <v>0</v>
      </c>
      <c r="C37" s="20">
        <f t="shared" si="52"/>
        <v>0</v>
      </c>
      <c r="D37" s="20">
        <f t="shared" si="3"/>
        <v>0</v>
      </c>
      <c r="E37" s="20">
        <f t="shared" si="4"/>
        <v>0</v>
      </c>
      <c r="F37" s="20">
        <f>MAX(0,Overview!$B$11-D37)</f>
        <v>0</v>
      </c>
      <c r="G37" s="20">
        <f t="shared" si="16"/>
        <v>0</v>
      </c>
      <c r="H37" s="20">
        <f>ROUND(G37*Priority!D8/12,2)</f>
        <v>0</v>
      </c>
      <c r="I37" s="20">
        <f>MIN(G37+H37,Priority!E8)</f>
        <v>0</v>
      </c>
      <c r="J37" s="20">
        <f>MIN(MAX(0,G37+H37-I37),MAX(0,Overview!$B$11-SUM(I37,N37,S37,X37,AC37,AH37,AM37,AR37,AW37,BB37)))</f>
        <v>0</v>
      </c>
      <c r="K37" s="20">
        <f t="shared" si="5"/>
        <v>0</v>
      </c>
      <c r="L37" s="20">
        <f t="shared" si="17"/>
        <v>0</v>
      </c>
      <c r="M37" s="20">
        <f>ROUND(L37*Priority!D9/12,2)</f>
        <v>0</v>
      </c>
      <c r="N37" s="20">
        <f>MIN(L37+M37,Priority!E9)</f>
        <v>0</v>
      </c>
      <c r="O37" s="20">
        <f>MIN(MAX(0,L37+M37-N37),MAX(0,Overview!$B$11-SUM(I37,N37,S37,X37,AC37,AH37,AM37,AR37,AW37,BB37)-SUM(J37)))</f>
        <v>0</v>
      </c>
      <c r="P37" s="20">
        <f t="shared" si="6"/>
        <v>0</v>
      </c>
      <c r="Q37" s="20">
        <f t="shared" si="18"/>
        <v>0</v>
      </c>
      <c r="R37" s="20">
        <f>ROUND(Q37*Priority!D10/12,2)</f>
        <v>0</v>
      </c>
      <c r="S37" s="20">
        <f>MIN(Q37+R37,Priority!E10)</f>
        <v>0</v>
      </c>
      <c r="T37" s="20">
        <f>MIN(MAX(0,Q37+R37-S37),MAX(0,Overview!$B$11-SUM(I37,N37,S37,X37,AC37,AH37,AM37,AR37,AW37,BB37)-SUM(J37,O37)))</f>
        <v>0</v>
      </c>
      <c r="U37" s="20">
        <f t="shared" si="7"/>
        <v>0</v>
      </c>
      <c r="V37" s="20">
        <f t="shared" si="19"/>
        <v>0</v>
      </c>
      <c r="W37" s="20">
        <f>ROUND(V37*Priority!D11/12,2)</f>
        <v>0</v>
      </c>
      <c r="X37" s="20">
        <f>MIN(V37+W37,Priority!E11)</f>
        <v>0</v>
      </c>
      <c r="Y37" s="20">
        <f>MIN(MAX(0,V37+W37-X37),MAX(0,Overview!$B$11-SUM(I37,N37,S37,X37,AC37,AH37,AM37,AR37,AW37,BB37)-SUM(J37,O37,T37)))</f>
        <v>0</v>
      </c>
      <c r="Z37" s="20">
        <f t="shared" si="8"/>
        <v>0</v>
      </c>
      <c r="AA37" s="20">
        <f t="shared" si="20"/>
        <v>0</v>
      </c>
      <c r="AB37" s="20">
        <f>ROUND(AA37*Priority!D12/12,2)</f>
        <v>0</v>
      </c>
      <c r="AC37" s="20">
        <f>MIN(AA37+AB37,Priority!E12)</f>
        <v>0</v>
      </c>
      <c r="AD37" s="20">
        <f>MIN(MAX(0,AA37+AB37-AC37),MAX(0,Overview!$B$11-SUM(I37,N37,S37,X37,AC37,AH37,AM37,AR37,AW37,BB37)-SUM(J37,O37,T37,Y37)))</f>
        <v>0</v>
      </c>
      <c r="AE37" s="20">
        <f t="shared" si="9"/>
        <v>0</v>
      </c>
      <c r="AF37" s="20">
        <f t="shared" si="21"/>
        <v>0</v>
      </c>
      <c r="AG37" s="20">
        <f>ROUND(AF37*Priority!D13/12,2)</f>
        <v>0</v>
      </c>
      <c r="AH37" s="20">
        <f>MIN(AF37+AG37,Priority!E13)</f>
        <v>0</v>
      </c>
      <c r="AI37" s="20">
        <f>MIN(MAX(0,AF37+AG37-AH37),MAX(0,Overview!$B$11-SUM(I37,N37,S37,X37,AC37,AH37,AM37,AR37,AW37,BB37)-SUM(J37,O37,T37,Y37,AD37)))</f>
        <v>0</v>
      </c>
      <c r="AJ37" s="20">
        <f t="shared" si="10"/>
        <v>0</v>
      </c>
      <c r="AK37" s="20">
        <f t="shared" si="22"/>
        <v>0</v>
      </c>
      <c r="AL37" s="20">
        <f>ROUND(AK37*Priority!D14/12,2)</f>
        <v>0</v>
      </c>
      <c r="AM37" s="20">
        <f>MIN(AK37+AL37,Priority!E14)</f>
        <v>0</v>
      </c>
      <c r="AN37" s="20">
        <f>MIN(MAX(0,AK37+AL37-AM37),MAX(0,Overview!$B$11-SUM(I37,N37,S37,X37,AC37,AH37,AM37,AR37,AW37,BB37)-SUM(J37,O37,T37,Y37,AD37,AI37)))</f>
        <v>0</v>
      </c>
      <c r="AO37" s="20">
        <f t="shared" si="11"/>
        <v>0</v>
      </c>
      <c r="AP37" s="20">
        <f t="shared" si="23"/>
        <v>0</v>
      </c>
      <c r="AQ37" s="20">
        <f>ROUND(AP37*Priority!D15/12,2)</f>
        <v>0</v>
      </c>
      <c r="AR37" s="20">
        <f>MIN(AP37+AQ37,Priority!E15)</f>
        <v>0</v>
      </c>
      <c r="AS37" s="20">
        <f>MIN(MAX(0,AP37+AQ37-AR37),MAX(0,Overview!$B$11-SUM(I37,N37,S37,X37,AC37,AH37,AM37,AR37,AW37,BB37)-SUM(J37,O37,T37,Y37,AD37,AI37,AN37)))</f>
        <v>0</v>
      </c>
      <c r="AT37" s="20">
        <f t="shared" si="12"/>
        <v>0</v>
      </c>
      <c r="AU37" s="20">
        <f t="shared" si="24"/>
        <v>0</v>
      </c>
      <c r="AV37" s="20">
        <f>ROUND(AU37*Priority!D16/12,2)</f>
        <v>0</v>
      </c>
      <c r="AW37" s="20">
        <f>MIN(AU37+AV37,Priority!E16)</f>
        <v>0</v>
      </c>
      <c r="AX37" s="20">
        <f>MIN(MAX(0,AU37+AV37-AW37),MAX(0,Overview!$B$11-SUM(I37,N37,S37,X37,AC37,AH37,AM37,AR37,AW37,BB37)-SUM(J37,O37,T37,Y37,AD37,AI37,AN37,AS37)))</f>
        <v>0</v>
      </c>
      <c r="AY37" s="20">
        <f t="shared" si="13"/>
        <v>0</v>
      </c>
      <c r="AZ37" s="20">
        <f t="shared" si="25"/>
        <v>0</v>
      </c>
      <c r="BA37" s="20">
        <f>ROUND(AZ37*Priority!D17/12,2)</f>
        <v>0</v>
      </c>
      <c r="BB37" s="20">
        <f>MIN(AZ37+BA37,Priority!E17)</f>
        <v>0</v>
      </c>
      <c r="BC37" s="20">
        <f>MIN(MAX(0,AZ37+BA37-BB37),MAX(0,Overview!$B$11-SUM(I37,N37,S37,X37,AC37,AH37,AM37,AR37,AW37,BB37)-SUM(J37,O37,T37,Y37,AD37,AI37,AN37,AS37,AX37)))</f>
        <v>0</v>
      </c>
      <c r="BD37" s="20">
        <f t="shared" si="14"/>
        <v>0</v>
      </c>
    </row>
    <row r="38" ht="22.5" customHeight="1">
      <c r="A38" s="4">
        <v>31.0</v>
      </c>
      <c r="B38" s="20">
        <f t="shared" ref="B38:C38" si="53">SUM(G38,L38,Q38,V38,AA38,AF38,AK38,AP38,AU38,AZ38)</f>
        <v>0</v>
      </c>
      <c r="C38" s="20">
        <f t="shared" si="53"/>
        <v>0</v>
      </c>
      <c r="D38" s="20">
        <f t="shared" si="3"/>
        <v>0</v>
      </c>
      <c r="E38" s="20">
        <f t="shared" si="4"/>
        <v>0</v>
      </c>
      <c r="F38" s="20">
        <f>MAX(0,Overview!$B$11-D38)</f>
        <v>0</v>
      </c>
      <c r="G38" s="20">
        <f t="shared" si="16"/>
        <v>0</v>
      </c>
      <c r="H38" s="20">
        <f>ROUND(G38*Priority!D8/12,2)</f>
        <v>0</v>
      </c>
      <c r="I38" s="20">
        <f>MIN(G38+H38,Priority!E8)</f>
        <v>0</v>
      </c>
      <c r="J38" s="20">
        <f>MIN(MAX(0,G38+H38-I38),MAX(0,Overview!$B$11-SUM(I38,N38,S38,X38,AC38,AH38,AM38,AR38,AW38,BB38)))</f>
        <v>0</v>
      </c>
      <c r="K38" s="20">
        <f t="shared" si="5"/>
        <v>0</v>
      </c>
      <c r="L38" s="20">
        <f t="shared" si="17"/>
        <v>0</v>
      </c>
      <c r="M38" s="20">
        <f>ROUND(L38*Priority!D9/12,2)</f>
        <v>0</v>
      </c>
      <c r="N38" s="20">
        <f>MIN(L38+M38,Priority!E9)</f>
        <v>0</v>
      </c>
      <c r="O38" s="20">
        <f>MIN(MAX(0,L38+M38-N38),MAX(0,Overview!$B$11-SUM(I38,N38,S38,X38,AC38,AH38,AM38,AR38,AW38,BB38)-SUM(J38)))</f>
        <v>0</v>
      </c>
      <c r="P38" s="20">
        <f t="shared" si="6"/>
        <v>0</v>
      </c>
      <c r="Q38" s="20">
        <f t="shared" si="18"/>
        <v>0</v>
      </c>
      <c r="R38" s="20">
        <f>ROUND(Q38*Priority!D10/12,2)</f>
        <v>0</v>
      </c>
      <c r="S38" s="20">
        <f>MIN(Q38+R38,Priority!E10)</f>
        <v>0</v>
      </c>
      <c r="T38" s="20">
        <f>MIN(MAX(0,Q38+R38-S38),MAX(0,Overview!$B$11-SUM(I38,N38,S38,X38,AC38,AH38,AM38,AR38,AW38,BB38)-SUM(J38,O38)))</f>
        <v>0</v>
      </c>
      <c r="U38" s="20">
        <f t="shared" si="7"/>
        <v>0</v>
      </c>
      <c r="V38" s="20">
        <f t="shared" si="19"/>
        <v>0</v>
      </c>
      <c r="W38" s="20">
        <f>ROUND(V38*Priority!D11/12,2)</f>
        <v>0</v>
      </c>
      <c r="X38" s="20">
        <f>MIN(V38+W38,Priority!E11)</f>
        <v>0</v>
      </c>
      <c r="Y38" s="20">
        <f>MIN(MAX(0,V38+W38-X38),MAX(0,Overview!$B$11-SUM(I38,N38,S38,X38,AC38,AH38,AM38,AR38,AW38,BB38)-SUM(J38,O38,T38)))</f>
        <v>0</v>
      </c>
      <c r="Z38" s="20">
        <f t="shared" si="8"/>
        <v>0</v>
      </c>
      <c r="AA38" s="20">
        <f t="shared" si="20"/>
        <v>0</v>
      </c>
      <c r="AB38" s="20">
        <f>ROUND(AA38*Priority!D12/12,2)</f>
        <v>0</v>
      </c>
      <c r="AC38" s="20">
        <f>MIN(AA38+AB38,Priority!E12)</f>
        <v>0</v>
      </c>
      <c r="AD38" s="20">
        <f>MIN(MAX(0,AA38+AB38-AC38),MAX(0,Overview!$B$11-SUM(I38,N38,S38,X38,AC38,AH38,AM38,AR38,AW38,BB38)-SUM(J38,O38,T38,Y38)))</f>
        <v>0</v>
      </c>
      <c r="AE38" s="20">
        <f t="shared" si="9"/>
        <v>0</v>
      </c>
      <c r="AF38" s="20">
        <f t="shared" si="21"/>
        <v>0</v>
      </c>
      <c r="AG38" s="20">
        <f>ROUND(AF38*Priority!D13/12,2)</f>
        <v>0</v>
      </c>
      <c r="AH38" s="20">
        <f>MIN(AF38+AG38,Priority!E13)</f>
        <v>0</v>
      </c>
      <c r="AI38" s="20">
        <f>MIN(MAX(0,AF38+AG38-AH38),MAX(0,Overview!$B$11-SUM(I38,N38,S38,X38,AC38,AH38,AM38,AR38,AW38,BB38)-SUM(J38,O38,T38,Y38,AD38)))</f>
        <v>0</v>
      </c>
      <c r="AJ38" s="20">
        <f t="shared" si="10"/>
        <v>0</v>
      </c>
      <c r="AK38" s="20">
        <f t="shared" si="22"/>
        <v>0</v>
      </c>
      <c r="AL38" s="20">
        <f>ROUND(AK38*Priority!D14/12,2)</f>
        <v>0</v>
      </c>
      <c r="AM38" s="20">
        <f>MIN(AK38+AL38,Priority!E14)</f>
        <v>0</v>
      </c>
      <c r="AN38" s="20">
        <f>MIN(MAX(0,AK38+AL38-AM38),MAX(0,Overview!$B$11-SUM(I38,N38,S38,X38,AC38,AH38,AM38,AR38,AW38,BB38)-SUM(J38,O38,T38,Y38,AD38,AI38)))</f>
        <v>0</v>
      </c>
      <c r="AO38" s="20">
        <f t="shared" si="11"/>
        <v>0</v>
      </c>
      <c r="AP38" s="20">
        <f t="shared" si="23"/>
        <v>0</v>
      </c>
      <c r="AQ38" s="20">
        <f>ROUND(AP38*Priority!D15/12,2)</f>
        <v>0</v>
      </c>
      <c r="AR38" s="20">
        <f>MIN(AP38+AQ38,Priority!E15)</f>
        <v>0</v>
      </c>
      <c r="AS38" s="20">
        <f>MIN(MAX(0,AP38+AQ38-AR38),MAX(0,Overview!$B$11-SUM(I38,N38,S38,X38,AC38,AH38,AM38,AR38,AW38,BB38)-SUM(J38,O38,T38,Y38,AD38,AI38,AN38)))</f>
        <v>0</v>
      </c>
      <c r="AT38" s="20">
        <f t="shared" si="12"/>
        <v>0</v>
      </c>
      <c r="AU38" s="20">
        <f t="shared" si="24"/>
        <v>0</v>
      </c>
      <c r="AV38" s="20">
        <f>ROUND(AU38*Priority!D16/12,2)</f>
        <v>0</v>
      </c>
      <c r="AW38" s="20">
        <f>MIN(AU38+AV38,Priority!E16)</f>
        <v>0</v>
      </c>
      <c r="AX38" s="20">
        <f>MIN(MAX(0,AU38+AV38-AW38),MAX(0,Overview!$B$11-SUM(I38,N38,S38,X38,AC38,AH38,AM38,AR38,AW38,BB38)-SUM(J38,O38,T38,Y38,AD38,AI38,AN38,AS38)))</f>
        <v>0</v>
      </c>
      <c r="AY38" s="20">
        <f t="shared" si="13"/>
        <v>0</v>
      </c>
      <c r="AZ38" s="20">
        <f t="shared" si="25"/>
        <v>0</v>
      </c>
      <c r="BA38" s="20">
        <f>ROUND(AZ38*Priority!D17/12,2)</f>
        <v>0</v>
      </c>
      <c r="BB38" s="20">
        <f>MIN(AZ38+BA38,Priority!E17)</f>
        <v>0</v>
      </c>
      <c r="BC38" s="20">
        <f>MIN(MAX(0,AZ38+BA38-BB38),MAX(0,Overview!$B$11-SUM(I38,N38,S38,X38,AC38,AH38,AM38,AR38,AW38,BB38)-SUM(J38,O38,T38,Y38,AD38,AI38,AN38,AS38,AX38)))</f>
        <v>0</v>
      </c>
      <c r="BD38" s="20">
        <f t="shared" si="14"/>
        <v>0</v>
      </c>
    </row>
    <row r="39" ht="22.5" customHeight="1">
      <c r="A39" s="4">
        <v>32.0</v>
      </c>
      <c r="B39" s="20">
        <f t="shared" ref="B39:C39" si="54">SUM(G39,L39,Q39,V39,AA39,AF39,AK39,AP39,AU39,AZ39)</f>
        <v>0</v>
      </c>
      <c r="C39" s="20">
        <f t="shared" si="54"/>
        <v>0</v>
      </c>
      <c r="D39" s="20">
        <f t="shared" si="3"/>
        <v>0</v>
      </c>
      <c r="E39" s="20">
        <f t="shared" si="4"/>
        <v>0</v>
      </c>
      <c r="F39" s="20">
        <f>MAX(0,Overview!$B$11-D39)</f>
        <v>0</v>
      </c>
      <c r="G39" s="20">
        <f t="shared" si="16"/>
        <v>0</v>
      </c>
      <c r="H39" s="20">
        <f>ROUND(G39*Priority!D8/12,2)</f>
        <v>0</v>
      </c>
      <c r="I39" s="20">
        <f>MIN(G39+H39,Priority!E8)</f>
        <v>0</v>
      </c>
      <c r="J39" s="20">
        <f>MIN(MAX(0,G39+H39-I39),MAX(0,Overview!$B$11-SUM(I39,N39,S39,X39,AC39,AH39,AM39,AR39,AW39,BB39)))</f>
        <v>0</v>
      </c>
      <c r="K39" s="20">
        <f t="shared" si="5"/>
        <v>0</v>
      </c>
      <c r="L39" s="20">
        <f t="shared" si="17"/>
        <v>0</v>
      </c>
      <c r="M39" s="20">
        <f>ROUND(L39*Priority!D9/12,2)</f>
        <v>0</v>
      </c>
      <c r="N39" s="20">
        <f>MIN(L39+M39,Priority!E9)</f>
        <v>0</v>
      </c>
      <c r="O39" s="20">
        <f>MIN(MAX(0,L39+M39-N39),MAX(0,Overview!$B$11-SUM(I39,N39,S39,X39,AC39,AH39,AM39,AR39,AW39,BB39)-SUM(J39)))</f>
        <v>0</v>
      </c>
      <c r="P39" s="20">
        <f t="shared" si="6"/>
        <v>0</v>
      </c>
      <c r="Q39" s="20">
        <f t="shared" si="18"/>
        <v>0</v>
      </c>
      <c r="R39" s="20">
        <f>ROUND(Q39*Priority!D10/12,2)</f>
        <v>0</v>
      </c>
      <c r="S39" s="20">
        <f>MIN(Q39+R39,Priority!E10)</f>
        <v>0</v>
      </c>
      <c r="T39" s="20">
        <f>MIN(MAX(0,Q39+R39-S39),MAX(0,Overview!$B$11-SUM(I39,N39,S39,X39,AC39,AH39,AM39,AR39,AW39,BB39)-SUM(J39,O39)))</f>
        <v>0</v>
      </c>
      <c r="U39" s="20">
        <f t="shared" si="7"/>
        <v>0</v>
      </c>
      <c r="V39" s="20">
        <f t="shared" si="19"/>
        <v>0</v>
      </c>
      <c r="W39" s="20">
        <f>ROUND(V39*Priority!D11/12,2)</f>
        <v>0</v>
      </c>
      <c r="X39" s="20">
        <f>MIN(V39+W39,Priority!E11)</f>
        <v>0</v>
      </c>
      <c r="Y39" s="20">
        <f>MIN(MAX(0,V39+W39-X39),MAX(0,Overview!$B$11-SUM(I39,N39,S39,X39,AC39,AH39,AM39,AR39,AW39,BB39)-SUM(J39,O39,T39)))</f>
        <v>0</v>
      </c>
      <c r="Z39" s="20">
        <f t="shared" si="8"/>
        <v>0</v>
      </c>
      <c r="AA39" s="20">
        <f t="shared" si="20"/>
        <v>0</v>
      </c>
      <c r="AB39" s="20">
        <f>ROUND(AA39*Priority!D12/12,2)</f>
        <v>0</v>
      </c>
      <c r="AC39" s="20">
        <f>MIN(AA39+AB39,Priority!E12)</f>
        <v>0</v>
      </c>
      <c r="AD39" s="20">
        <f>MIN(MAX(0,AA39+AB39-AC39),MAX(0,Overview!$B$11-SUM(I39,N39,S39,X39,AC39,AH39,AM39,AR39,AW39,BB39)-SUM(J39,O39,T39,Y39)))</f>
        <v>0</v>
      </c>
      <c r="AE39" s="20">
        <f t="shared" si="9"/>
        <v>0</v>
      </c>
      <c r="AF39" s="20">
        <f t="shared" si="21"/>
        <v>0</v>
      </c>
      <c r="AG39" s="20">
        <f>ROUND(AF39*Priority!D13/12,2)</f>
        <v>0</v>
      </c>
      <c r="AH39" s="20">
        <f>MIN(AF39+AG39,Priority!E13)</f>
        <v>0</v>
      </c>
      <c r="AI39" s="20">
        <f>MIN(MAX(0,AF39+AG39-AH39),MAX(0,Overview!$B$11-SUM(I39,N39,S39,X39,AC39,AH39,AM39,AR39,AW39,BB39)-SUM(J39,O39,T39,Y39,AD39)))</f>
        <v>0</v>
      </c>
      <c r="AJ39" s="20">
        <f t="shared" si="10"/>
        <v>0</v>
      </c>
      <c r="AK39" s="20">
        <f t="shared" si="22"/>
        <v>0</v>
      </c>
      <c r="AL39" s="20">
        <f>ROUND(AK39*Priority!D14/12,2)</f>
        <v>0</v>
      </c>
      <c r="AM39" s="20">
        <f>MIN(AK39+AL39,Priority!E14)</f>
        <v>0</v>
      </c>
      <c r="AN39" s="20">
        <f>MIN(MAX(0,AK39+AL39-AM39),MAX(0,Overview!$B$11-SUM(I39,N39,S39,X39,AC39,AH39,AM39,AR39,AW39,BB39)-SUM(J39,O39,T39,Y39,AD39,AI39)))</f>
        <v>0</v>
      </c>
      <c r="AO39" s="20">
        <f t="shared" si="11"/>
        <v>0</v>
      </c>
      <c r="AP39" s="20">
        <f t="shared" si="23"/>
        <v>0</v>
      </c>
      <c r="AQ39" s="20">
        <f>ROUND(AP39*Priority!D15/12,2)</f>
        <v>0</v>
      </c>
      <c r="AR39" s="20">
        <f>MIN(AP39+AQ39,Priority!E15)</f>
        <v>0</v>
      </c>
      <c r="AS39" s="20">
        <f>MIN(MAX(0,AP39+AQ39-AR39),MAX(0,Overview!$B$11-SUM(I39,N39,S39,X39,AC39,AH39,AM39,AR39,AW39,BB39)-SUM(J39,O39,T39,Y39,AD39,AI39,AN39)))</f>
        <v>0</v>
      </c>
      <c r="AT39" s="20">
        <f t="shared" si="12"/>
        <v>0</v>
      </c>
      <c r="AU39" s="20">
        <f t="shared" si="24"/>
        <v>0</v>
      </c>
      <c r="AV39" s="20">
        <f>ROUND(AU39*Priority!D16/12,2)</f>
        <v>0</v>
      </c>
      <c r="AW39" s="20">
        <f>MIN(AU39+AV39,Priority!E16)</f>
        <v>0</v>
      </c>
      <c r="AX39" s="20">
        <f>MIN(MAX(0,AU39+AV39-AW39),MAX(0,Overview!$B$11-SUM(I39,N39,S39,X39,AC39,AH39,AM39,AR39,AW39,BB39)-SUM(J39,O39,T39,Y39,AD39,AI39,AN39,AS39)))</f>
        <v>0</v>
      </c>
      <c r="AY39" s="20">
        <f t="shared" si="13"/>
        <v>0</v>
      </c>
      <c r="AZ39" s="20">
        <f t="shared" si="25"/>
        <v>0</v>
      </c>
      <c r="BA39" s="20">
        <f>ROUND(AZ39*Priority!D17/12,2)</f>
        <v>0</v>
      </c>
      <c r="BB39" s="20">
        <f>MIN(AZ39+BA39,Priority!E17)</f>
        <v>0</v>
      </c>
      <c r="BC39" s="20">
        <f>MIN(MAX(0,AZ39+BA39-BB39),MAX(0,Overview!$B$11-SUM(I39,N39,S39,X39,AC39,AH39,AM39,AR39,AW39,BB39)-SUM(J39,O39,T39,Y39,AD39,AI39,AN39,AS39,AX39)))</f>
        <v>0</v>
      </c>
      <c r="BD39" s="20">
        <f t="shared" si="14"/>
        <v>0</v>
      </c>
    </row>
    <row r="40" ht="22.5" customHeight="1">
      <c r="A40" s="4">
        <v>33.0</v>
      </c>
      <c r="B40" s="20">
        <f t="shared" ref="B40:C40" si="55">SUM(G40,L40,Q40,V40,AA40,AF40,AK40,AP40,AU40,AZ40)</f>
        <v>0</v>
      </c>
      <c r="C40" s="20">
        <f t="shared" si="55"/>
        <v>0</v>
      </c>
      <c r="D40" s="20">
        <f t="shared" si="3"/>
        <v>0</v>
      </c>
      <c r="E40" s="20">
        <f t="shared" si="4"/>
        <v>0</v>
      </c>
      <c r="F40" s="20">
        <f>MAX(0,Overview!$B$11-D40)</f>
        <v>0</v>
      </c>
      <c r="G40" s="20">
        <f t="shared" si="16"/>
        <v>0</v>
      </c>
      <c r="H40" s="20">
        <f>ROUND(G40*Priority!D8/12,2)</f>
        <v>0</v>
      </c>
      <c r="I40" s="20">
        <f>MIN(G40+H40,Priority!E8)</f>
        <v>0</v>
      </c>
      <c r="J40" s="20">
        <f>MIN(MAX(0,G40+H40-I40),MAX(0,Overview!$B$11-SUM(I40,N40,S40,X40,AC40,AH40,AM40,AR40,AW40,BB40)))</f>
        <v>0</v>
      </c>
      <c r="K40" s="20">
        <f t="shared" si="5"/>
        <v>0</v>
      </c>
      <c r="L40" s="20">
        <f t="shared" si="17"/>
        <v>0</v>
      </c>
      <c r="M40" s="20">
        <f>ROUND(L40*Priority!D9/12,2)</f>
        <v>0</v>
      </c>
      <c r="N40" s="20">
        <f>MIN(L40+M40,Priority!E9)</f>
        <v>0</v>
      </c>
      <c r="O40" s="20">
        <f>MIN(MAX(0,L40+M40-N40),MAX(0,Overview!$B$11-SUM(I40,N40,S40,X40,AC40,AH40,AM40,AR40,AW40,BB40)-SUM(J40)))</f>
        <v>0</v>
      </c>
      <c r="P40" s="20">
        <f t="shared" si="6"/>
        <v>0</v>
      </c>
      <c r="Q40" s="20">
        <f t="shared" si="18"/>
        <v>0</v>
      </c>
      <c r="R40" s="20">
        <f>ROUND(Q40*Priority!D10/12,2)</f>
        <v>0</v>
      </c>
      <c r="S40" s="20">
        <f>MIN(Q40+R40,Priority!E10)</f>
        <v>0</v>
      </c>
      <c r="T40" s="20">
        <f>MIN(MAX(0,Q40+R40-S40),MAX(0,Overview!$B$11-SUM(I40,N40,S40,X40,AC40,AH40,AM40,AR40,AW40,BB40)-SUM(J40,O40)))</f>
        <v>0</v>
      </c>
      <c r="U40" s="20">
        <f t="shared" si="7"/>
        <v>0</v>
      </c>
      <c r="V40" s="20">
        <f t="shared" si="19"/>
        <v>0</v>
      </c>
      <c r="W40" s="20">
        <f>ROUND(V40*Priority!D11/12,2)</f>
        <v>0</v>
      </c>
      <c r="X40" s="20">
        <f>MIN(V40+W40,Priority!E11)</f>
        <v>0</v>
      </c>
      <c r="Y40" s="20">
        <f>MIN(MAX(0,V40+W40-X40),MAX(0,Overview!$B$11-SUM(I40,N40,S40,X40,AC40,AH40,AM40,AR40,AW40,BB40)-SUM(J40,O40,T40)))</f>
        <v>0</v>
      </c>
      <c r="Z40" s="20">
        <f t="shared" si="8"/>
        <v>0</v>
      </c>
      <c r="AA40" s="20">
        <f t="shared" si="20"/>
        <v>0</v>
      </c>
      <c r="AB40" s="20">
        <f>ROUND(AA40*Priority!D12/12,2)</f>
        <v>0</v>
      </c>
      <c r="AC40" s="20">
        <f>MIN(AA40+AB40,Priority!E12)</f>
        <v>0</v>
      </c>
      <c r="AD40" s="20">
        <f>MIN(MAX(0,AA40+AB40-AC40),MAX(0,Overview!$B$11-SUM(I40,N40,S40,X40,AC40,AH40,AM40,AR40,AW40,BB40)-SUM(J40,O40,T40,Y40)))</f>
        <v>0</v>
      </c>
      <c r="AE40" s="20">
        <f t="shared" si="9"/>
        <v>0</v>
      </c>
      <c r="AF40" s="20">
        <f t="shared" si="21"/>
        <v>0</v>
      </c>
      <c r="AG40" s="20">
        <f>ROUND(AF40*Priority!D13/12,2)</f>
        <v>0</v>
      </c>
      <c r="AH40" s="20">
        <f>MIN(AF40+AG40,Priority!E13)</f>
        <v>0</v>
      </c>
      <c r="AI40" s="20">
        <f>MIN(MAX(0,AF40+AG40-AH40),MAX(0,Overview!$B$11-SUM(I40,N40,S40,X40,AC40,AH40,AM40,AR40,AW40,BB40)-SUM(J40,O40,T40,Y40,AD40)))</f>
        <v>0</v>
      </c>
      <c r="AJ40" s="20">
        <f t="shared" si="10"/>
        <v>0</v>
      </c>
      <c r="AK40" s="20">
        <f t="shared" si="22"/>
        <v>0</v>
      </c>
      <c r="AL40" s="20">
        <f>ROUND(AK40*Priority!D14/12,2)</f>
        <v>0</v>
      </c>
      <c r="AM40" s="20">
        <f>MIN(AK40+AL40,Priority!E14)</f>
        <v>0</v>
      </c>
      <c r="AN40" s="20">
        <f>MIN(MAX(0,AK40+AL40-AM40),MAX(0,Overview!$B$11-SUM(I40,N40,S40,X40,AC40,AH40,AM40,AR40,AW40,BB40)-SUM(J40,O40,T40,Y40,AD40,AI40)))</f>
        <v>0</v>
      </c>
      <c r="AO40" s="20">
        <f t="shared" si="11"/>
        <v>0</v>
      </c>
      <c r="AP40" s="20">
        <f t="shared" si="23"/>
        <v>0</v>
      </c>
      <c r="AQ40" s="20">
        <f>ROUND(AP40*Priority!D15/12,2)</f>
        <v>0</v>
      </c>
      <c r="AR40" s="20">
        <f>MIN(AP40+AQ40,Priority!E15)</f>
        <v>0</v>
      </c>
      <c r="AS40" s="20">
        <f>MIN(MAX(0,AP40+AQ40-AR40),MAX(0,Overview!$B$11-SUM(I40,N40,S40,X40,AC40,AH40,AM40,AR40,AW40,BB40)-SUM(J40,O40,T40,Y40,AD40,AI40,AN40)))</f>
        <v>0</v>
      </c>
      <c r="AT40" s="20">
        <f t="shared" si="12"/>
        <v>0</v>
      </c>
      <c r="AU40" s="20">
        <f t="shared" si="24"/>
        <v>0</v>
      </c>
      <c r="AV40" s="20">
        <f>ROUND(AU40*Priority!D16/12,2)</f>
        <v>0</v>
      </c>
      <c r="AW40" s="20">
        <f>MIN(AU40+AV40,Priority!E16)</f>
        <v>0</v>
      </c>
      <c r="AX40" s="20">
        <f>MIN(MAX(0,AU40+AV40-AW40),MAX(0,Overview!$B$11-SUM(I40,N40,S40,X40,AC40,AH40,AM40,AR40,AW40,BB40)-SUM(J40,O40,T40,Y40,AD40,AI40,AN40,AS40)))</f>
        <v>0</v>
      </c>
      <c r="AY40" s="20">
        <f t="shared" si="13"/>
        <v>0</v>
      </c>
      <c r="AZ40" s="20">
        <f t="shared" si="25"/>
        <v>0</v>
      </c>
      <c r="BA40" s="20">
        <f>ROUND(AZ40*Priority!D17/12,2)</f>
        <v>0</v>
      </c>
      <c r="BB40" s="20">
        <f>MIN(AZ40+BA40,Priority!E17)</f>
        <v>0</v>
      </c>
      <c r="BC40" s="20">
        <f>MIN(MAX(0,AZ40+BA40-BB40),MAX(0,Overview!$B$11-SUM(I40,N40,S40,X40,AC40,AH40,AM40,AR40,AW40,BB40)-SUM(J40,O40,T40,Y40,AD40,AI40,AN40,AS40,AX40)))</f>
        <v>0</v>
      </c>
      <c r="BD40" s="20">
        <f t="shared" si="14"/>
        <v>0</v>
      </c>
    </row>
    <row r="41" ht="22.5" customHeight="1">
      <c r="A41" s="4">
        <v>34.0</v>
      </c>
      <c r="B41" s="20">
        <f t="shared" ref="B41:C41" si="56">SUM(G41,L41,Q41,V41,AA41,AF41,AK41,AP41,AU41,AZ41)</f>
        <v>0</v>
      </c>
      <c r="C41" s="20">
        <f t="shared" si="56"/>
        <v>0</v>
      </c>
      <c r="D41" s="20">
        <f t="shared" si="3"/>
        <v>0</v>
      </c>
      <c r="E41" s="20">
        <f t="shared" si="4"/>
        <v>0</v>
      </c>
      <c r="F41" s="20">
        <f>MAX(0,Overview!$B$11-D41)</f>
        <v>0</v>
      </c>
      <c r="G41" s="20">
        <f t="shared" si="16"/>
        <v>0</v>
      </c>
      <c r="H41" s="20">
        <f>ROUND(G41*Priority!D8/12,2)</f>
        <v>0</v>
      </c>
      <c r="I41" s="20">
        <f>MIN(G41+H41,Priority!E8)</f>
        <v>0</v>
      </c>
      <c r="J41" s="20">
        <f>MIN(MAX(0,G41+H41-I41),MAX(0,Overview!$B$11-SUM(I41,N41,S41,X41,AC41,AH41,AM41,AR41,AW41,BB41)))</f>
        <v>0</v>
      </c>
      <c r="K41" s="20">
        <f t="shared" si="5"/>
        <v>0</v>
      </c>
      <c r="L41" s="20">
        <f t="shared" si="17"/>
        <v>0</v>
      </c>
      <c r="M41" s="20">
        <f>ROUND(L41*Priority!D9/12,2)</f>
        <v>0</v>
      </c>
      <c r="N41" s="20">
        <f>MIN(L41+M41,Priority!E9)</f>
        <v>0</v>
      </c>
      <c r="O41" s="20">
        <f>MIN(MAX(0,L41+M41-N41),MAX(0,Overview!$B$11-SUM(I41,N41,S41,X41,AC41,AH41,AM41,AR41,AW41,BB41)-SUM(J41)))</f>
        <v>0</v>
      </c>
      <c r="P41" s="20">
        <f t="shared" si="6"/>
        <v>0</v>
      </c>
      <c r="Q41" s="20">
        <f t="shared" si="18"/>
        <v>0</v>
      </c>
      <c r="R41" s="20">
        <f>ROUND(Q41*Priority!D10/12,2)</f>
        <v>0</v>
      </c>
      <c r="S41" s="20">
        <f>MIN(Q41+R41,Priority!E10)</f>
        <v>0</v>
      </c>
      <c r="T41" s="20">
        <f>MIN(MAX(0,Q41+R41-S41),MAX(0,Overview!$B$11-SUM(I41,N41,S41,X41,AC41,AH41,AM41,AR41,AW41,BB41)-SUM(J41,O41)))</f>
        <v>0</v>
      </c>
      <c r="U41" s="20">
        <f t="shared" si="7"/>
        <v>0</v>
      </c>
      <c r="V41" s="20">
        <f t="shared" si="19"/>
        <v>0</v>
      </c>
      <c r="W41" s="20">
        <f>ROUND(V41*Priority!D11/12,2)</f>
        <v>0</v>
      </c>
      <c r="X41" s="20">
        <f>MIN(V41+W41,Priority!E11)</f>
        <v>0</v>
      </c>
      <c r="Y41" s="20">
        <f>MIN(MAX(0,V41+W41-X41),MAX(0,Overview!$B$11-SUM(I41,N41,S41,X41,AC41,AH41,AM41,AR41,AW41,BB41)-SUM(J41,O41,T41)))</f>
        <v>0</v>
      </c>
      <c r="Z41" s="20">
        <f t="shared" si="8"/>
        <v>0</v>
      </c>
      <c r="AA41" s="20">
        <f t="shared" si="20"/>
        <v>0</v>
      </c>
      <c r="AB41" s="20">
        <f>ROUND(AA41*Priority!D12/12,2)</f>
        <v>0</v>
      </c>
      <c r="AC41" s="20">
        <f>MIN(AA41+AB41,Priority!E12)</f>
        <v>0</v>
      </c>
      <c r="AD41" s="20">
        <f>MIN(MAX(0,AA41+AB41-AC41),MAX(0,Overview!$B$11-SUM(I41,N41,S41,X41,AC41,AH41,AM41,AR41,AW41,BB41)-SUM(J41,O41,T41,Y41)))</f>
        <v>0</v>
      </c>
      <c r="AE41" s="20">
        <f t="shared" si="9"/>
        <v>0</v>
      </c>
      <c r="AF41" s="20">
        <f t="shared" si="21"/>
        <v>0</v>
      </c>
      <c r="AG41" s="20">
        <f>ROUND(AF41*Priority!D13/12,2)</f>
        <v>0</v>
      </c>
      <c r="AH41" s="20">
        <f>MIN(AF41+AG41,Priority!E13)</f>
        <v>0</v>
      </c>
      <c r="AI41" s="20">
        <f>MIN(MAX(0,AF41+AG41-AH41),MAX(0,Overview!$B$11-SUM(I41,N41,S41,X41,AC41,AH41,AM41,AR41,AW41,BB41)-SUM(J41,O41,T41,Y41,AD41)))</f>
        <v>0</v>
      </c>
      <c r="AJ41" s="20">
        <f t="shared" si="10"/>
        <v>0</v>
      </c>
      <c r="AK41" s="20">
        <f t="shared" si="22"/>
        <v>0</v>
      </c>
      <c r="AL41" s="20">
        <f>ROUND(AK41*Priority!D14/12,2)</f>
        <v>0</v>
      </c>
      <c r="AM41" s="20">
        <f>MIN(AK41+AL41,Priority!E14)</f>
        <v>0</v>
      </c>
      <c r="AN41" s="20">
        <f>MIN(MAX(0,AK41+AL41-AM41),MAX(0,Overview!$B$11-SUM(I41,N41,S41,X41,AC41,AH41,AM41,AR41,AW41,BB41)-SUM(J41,O41,T41,Y41,AD41,AI41)))</f>
        <v>0</v>
      </c>
      <c r="AO41" s="20">
        <f t="shared" si="11"/>
        <v>0</v>
      </c>
      <c r="AP41" s="20">
        <f t="shared" si="23"/>
        <v>0</v>
      </c>
      <c r="AQ41" s="20">
        <f>ROUND(AP41*Priority!D15/12,2)</f>
        <v>0</v>
      </c>
      <c r="AR41" s="20">
        <f>MIN(AP41+AQ41,Priority!E15)</f>
        <v>0</v>
      </c>
      <c r="AS41" s="20">
        <f>MIN(MAX(0,AP41+AQ41-AR41),MAX(0,Overview!$B$11-SUM(I41,N41,S41,X41,AC41,AH41,AM41,AR41,AW41,BB41)-SUM(J41,O41,T41,Y41,AD41,AI41,AN41)))</f>
        <v>0</v>
      </c>
      <c r="AT41" s="20">
        <f t="shared" si="12"/>
        <v>0</v>
      </c>
      <c r="AU41" s="20">
        <f t="shared" si="24"/>
        <v>0</v>
      </c>
      <c r="AV41" s="20">
        <f>ROUND(AU41*Priority!D16/12,2)</f>
        <v>0</v>
      </c>
      <c r="AW41" s="20">
        <f>MIN(AU41+AV41,Priority!E16)</f>
        <v>0</v>
      </c>
      <c r="AX41" s="20">
        <f>MIN(MAX(0,AU41+AV41-AW41),MAX(0,Overview!$B$11-SUM(I41,N41,S41,X41,AC41,AH41,AM41,AR41,AW41,BB41)-SUM(J41,O41,T41,Y41,AD41,AI41,AN41,AS41)))</f>
        <v>0</v>
      </c>
      <c r="AY41" s="20">
        <f t="shared" si="13"/>
        <v>0</v>
      </c>
      <c r="AZ41" s="20">
        <f t="shared" si="25"/>
        <v>0</v>
      </c>
      <c r="BA41" s="20">
        <f>ROUND(AZ41*Priority!D17/12,2)</f>
        <v>0</v>
      </c>
      <c r="BB41" s="20">
        <f>MIN(AZ41+BA41,Priority!E17)</f>
        <v>0</v>
      </c>
      <c r="BC41" s="20">
        <f>MIN(MAX(0,AZ41+BA41-BB41),MAX(0,Overview!$B$11-SUM(I41,N41,S41,X41,AC41,AH41,AM41,AR41,AW41,BB41)-SUM(J41,O41,T41,Y41,AD41,AI41,AN41,AS41,AX41)))</f>
        <v>0</v>
      </c>
      <c r="BD41" s="20">
        <f t="shared" si="14"/>
        <v>0</v>
      </c>
    </row>
    <row r="42" ht="22.5" customHeight="1">
      <c r="A42" s="4">
        <v>35.0</v>
      </c>
      <c r="B42" s="20">
        <f t="shared" ref="B42:C42" si="57">SUM(G42,L42,Q42,V42,AA42,AF42,AK42,AP42,AU42,AZ42)</f>
        <v>0</v>
      </c>
      <c r="C42" s="20">
        <f t="shared" si="57"/>
        <v>0</v>
      </c>
      <c r="D42" s="20">
        <f t="shared" si="3"/>
        <v>0</v>
      </c>
      <c r="E42" s="20">
        <f t="shared" si="4"/>
        <v>0</v>
      </c>
      <c r="F42" s="20">
        <f>MAX(0,Overview!$B$11-D42)</f>
        <v>0</v>
      </c>
      <c r="G42" s="20">
        <f t="shared" si="16"/>
        <v>0</v>
      </c>
      <c r="H42" s="20">
        <f>ROUND(G42*Priority!D8/12,2)</f>
        <v>0</v>
      </c>
      <c r="I42" s="20">
        <f>MIN(G42+H42,Priority!E8)</f>
        <v>0</v>
      </c>
      <c r="J42" s="20">
        <f>MIN(MAX(0,G42+H42-I42),MAX(0,Overview!$B$11-SUM(I42,N42,S42,X42,AC42,AH42,AM42,AR42,AW42,BB42)))</f>
        <v>0</v>
      </c>
      <c r="K42" s="20">
        <f t="shared" si="5"/>
        <v>0</v>
      </c>
      <c r="L42" s="20">
        <f t="shared" si="17"/>
        <v>0</v>
      </c>
      <c r="M42" s="20">
        <f>ROUND(L42*Priority!D9/12,2)</f>
        <v>0</v>
      </c>
      <c r="N42" s="20">
        <f>MIN(L42+M42,Priority!E9)</f>
        <v>0</v>
      </c>
      <c r="O42" s="20">
        <f>MIN(MAX(0,L42+M42-N42),MAX(0,Overview!$B$11-SUM(I42,N42,S42,X42,AC42,AH42,AM42,AR42,AW42,BB42)-SUM(J42)))</f>
        <v>0</v>
      </c>
      <c r="P42" s="20">
        <f t="shared" si="6"/>
        <v>0</v>
      </c>
      <c r="Q42" s="20">
        <f t="shared" si="18"/>
        <v>0</v>
      </c>
      <c r="R42" s="20">
        <f>ROUND(Q42*Priority!D10/12,2)</f>
        <v>0</v>
      </c>
      <c r="S42" s="20">
        <f>MIN(Q42+R42,Priority!E10)</f>
        <v>0</v>
      </c>
      <c r="T42" s="20">
        <f>MIN(MAX(0,Q42+R42-S42),MAX(0,Overview!$B$11-SUM(I42,N42,S42,X42,AC42,AH42,AM42,AR42,AW42,BB42)-SUM(J42,O42)))</f>
        <v>0</v>
      </c>
      <c r="U42" s="20">
        <f t="shared" si="7"/>
        <v>0</v>
      </c>
      <c r="V42" s="20">
        <f t="shared" si="19"/>
        <v>0</v>
      </c>
      <c r="W42" s="20">
        <f>ROUND(V42*Priority!D11/12,2)</f>
        <v>0</v>
      </c>
      <c r="X42" s="20">
        <f>MIN(V42+W42,Priority!E11)</f>
        <v>0</v>
      </c>
      <c r="Y42" s="20">
        <f>MIN(MAX(0,V42+W42-X42),MAX(0,Overview!$B$11-SUM(I42,N42,S42,X42,AC42,AH42,AM42,AR42,AW42,BB42)-SUM(J42,O42,T42)))</f>
        <v>0</v>
      </c>
      <c r="Z42" s="20">
        <f t="shared" si="8"/>
        <v>0</v>
      </c>
      <c r="AA42" s="20">
        <f t="shared" si="20"/>
        <v>0</v>
      </c>
      <c r="AB42" s="20">
        <f>ROUND(AA42*Priority!D12/12,2)</f>
        <v>0</v>
      </c>
      <c r="AC42" s="20">
        <f>MIN(AA42+AB42,Priority!E12)</f>
        <v>0</v>
      </c>
      <c r="AD42" s="20">
        <f>MIN(MAX(0,AA42+AB42-AC42),MAX(0,Overview!$B$11-SUM(I42,N42,S42,X42,AC42,AH42,AM42,AR42,AW42,BB42)-SUM(J42,O42,T42,Y42)))</f>
        <v>0</v>
      </c>
      <c r="AE42" s="20">
        <f t="shared" si="9"/>
        <v>0</v>
      </c>
      <c r="AF42" s="20">
        <f t="shared" si="21"/>
        <v>0</v>
      </c>
      <c r="AG42" s="20">
        <f>ROUND(AF42*Priority!D13/12,2)</f>
        <v>0</v>
      </c>
      <c r="AH42" s="20">
        <f>MIN(AF42+AG42,Priority!E13)</f>
        <v>0</v>
      </c>
      <c r="AI42" s="20">
        <f>MIN(MAX(0,AF42+AG42-AH42),MAX(0,Overview!$B$11-SUM(I42,N42,S42,X42,AC42,AH42,AM42,AR42,AW42,BB42)-SUM(J42,O42,T42,Y42,AD42)))</f>
        <v>0</v>
      </c>
      <c r="AJ42" s="20">
        <f t="shared" si="10"/>
        <v>0</v>
      </c>
      <c r="AK42" s="20">
        <f t="shared" si="22"/>
        <v>0</v>
      </c>
      <c r="AL42" s="20">
        <f>ROUND(AK42*Priority!D14/12,2)</f>
        <v>0</v>
      </c>
      <c r="AM42" s="20">
        <f>MIN(AK42+AL42,Priority!E14)</f>
        <v>0</v>
      </c>
      <c r="AN42" s="20">
        <f>MIN(MAX(0,AK42+AL42-AM42),MAX(0,Overview!$B$11-SUM(I42,N42,S42,X42,AC42,AH42,AM42,AR42,AW42,BB42)-SUM(J42,O42,T42,Y42,AD42,AI42)))</f>
        <v>0</v>
      </c>
      <c r="AO42" s="20">
        <f t="shared" si="11"/>
        <v>0</v>
      </c>
      <c r="AP42" s="20">
        <f t="shared" si="23"/>
        <v>0</v>
      </c>
      <c r="AQ42" s="20">
        <f>ROUND(AP42*Priority!D15/12,2)</f>
        <v>0</v>
      </c>
      <c r="AR42" s="20">
        <f>MIN(AP42+AQ42,Priority!E15)</f>
        <v>0</v>
      </c>
      <c r="AS42" s="20">
        <f>MIN(MAX(0,AP42+AQ42-AR42),MAX(0,Overview!$B$11-SUM(I42,N42,S42,X42,AC42,AH42,AM42,AR42,AW42,BB42)-SUM(J42,O42,T42,Y42,AD42,AI42,AN42)))</f>
        <v>0</v>
      </c>
      <c r="AT42" s="20">
        <f t="shared" si="12"/>
        <v>0</v>
      </c>
      <c r="AU42" s="20">
        <f t="shared" si="24"/>
        <v>0</v>
      </c>
      <c r="AV42" s="20">
        <f>ROUND(AU42*Priority!D16/12,2)</f>
        <v>0</v>
      </c>
      <c r="AW42" s="20">
        <f>MIN(AU42+AV42,Priority!E16)</f>
        <v>0</v>
      </c>
      <c r="AX42" s="20">
        <f>MIN(MAX(0,AU42+AV42-AW42),MAX(0,Overview!$B$11-SUM(I42,N42,S42,X42,AC42,AH42,AM42,AR42,AW42,BB42)-SUM(J42,O42,T42,Y42,AD42,AI42,AN42,AS42)))</f>
        <v>0</v>
      </c>
      <c r="AY42" s="20">
        <f t="shared" si="13"/>
        <v>0</v>
      </c>
      <c r="AZ42" s="20">
        <f t="shared" si="25"/>
        <v>0</v>
      </c>
      <c r="BA42" s="20">
        <f>ROUND(AZ42*Priority!D17/12,2)</f>
        <v>0</v>
      </c>
      <c r="BB42" s="20">
        <f>MIN(AZ42+BA42,Priority!E17)</f>
        <v>0</v>
      </c>
      <c r="BC42" s="20">
        <f>MIN(MAX(0,AZ42+BA42-BB42),MAX(0,Overview!$B$11-SUM(I42,N42,S42,X42,AC42,AH42,AM42,AR42,AW42,BB42)-SUM(J42,O42,T42,Y42,AD42,AI42,AN42,AS42,AX42)))</f>
        <v>0</v>
      </c>
      <c r="BD42" s="20">
        <f t="shared" si="14"/>
        <v>0</v>
      </c>
    </row>
    <row r="43" ht="22.5" customHeight="1">
      <c r="A43" s="4">
        <v>36.0</v>
      </c>
      <c r="B43" s="20">
        <f t="shared" ref="B43:C43" si="58">SUM(G43,L43,Q43,V43,AA43,AF43,AK43,AP43,AU43,AZ43)</f>
        <v>0</v>
      </c>
      <c r="C43" s="20">
        <f t="shared" si="58"/>
        <v>0</v>
      </c>
      <c r="D43" s="20">
        <f t="shared" si="3"/>
        <v>0</v>
      </c>
      <c r="E43" s="20">
        <f t="shared" si="4"/>
        <v>0</v>
      </c>
      <c r="F43" s="20">
        <f>MAX(0,Overview!$B$11-D43)</f>
        <v>0</v>
      </c>
      <c r="G43" s="20">
        <f t="shared" si="16"/>
        <v>0</v>
      </c>
      <c r="H43" s="20">
        <f>ROUND(G43*Priority!D8/12,2)</f>
        <v>0</v>
      </c>
      <c r="I43" s="20">
        <f>MIN(G43+H43,Priority!E8)</f>
        <v>0</v>
      </c>
      <c r="J43" s="20">
        <f>MIN(MAX(0,G43+H43-I43),MAX(0,Overview!$B$11-SUM(I43,N43,S43,X43,AC43,AH43,AM43,AR43,AW43,BB43)))</f>
        <v>0</v>
      </c>
      <c r="K43" s="20">
        <f t="shared" si="5"/>
        <v>0</v>
      </c>
      <c r="L43" s="20">
        <f t="shared" si="17"/>
        <v>0</v>
      </c>
      <c r="M43" s="20">
        <f>ROUND(L43*Priority!D9/12,2)</f>
        <v>0</v>
      </c>
      <c r="N43" s="20">
        <f>MIN(L43+M43,Priority!E9)</f>
        <v>0</v>
      </c>
      <c r="O43" s="20">
        <f>MIN(MAX(0,L43+M43-N43),MAX(0,Overview!$B$11-SUM(I43,N43,S43,X43,AC43,AH43,AM43,AR43,AW43,BB43)-SUM(J43)))</f>
        <v>0</v>
      </c>
      <c r="P43" s="20">
        <f t="shared" si="6"/>
        <v>0</v>
      </c>
      <c r="Q43" s="20">
        <f t="shared" si="18"/>
        <v>0</v>
      </c>
      <c r="R43" s="20">
        <f>ROUND(Q43*Priority!D10/12,2)</f>
        <v>0</v>
      </c>
      <c r="S43" s="20">
        <f>MIN(Q43+R43,Priority!E10)</f>
        <v>0</v>
      </c>
      <c r="T43" s="20">
        <f>MIN(MAX(0,Q43+R43-S43),MAX(0,Overview!$B$11-SUM(I43,N43,S43,X43,AC43,AH43,AM43,AR43,AW43,BB43)-SUM(J43,O43)))</f>
        <v>0</v>
      </c>
      <c r="U43" s="20">
        <f t="shared" si="7"/>
        <v>0</v>
      </c>
      <c r="V43" s="20">
        <f t="shared" si="19"/>
        <v>0</v>
      </c>
      <c r="W43" s="20">
        <f>ROUND(V43*Priority!D11/12,2)</f>
        <v>0</v>
      </c>
      <c r="X43" s="20">
        <f>MIN(V43+W43,Priority!E11)</f>
        <v>0</v>
      </c>
      <c r="Y43" s="20">
        <f>MIN(MAX(0,V43+W43-X43),MAX(0,Overview!$B$11-SUM(I43,N43,S43,X43,AC43,AH43,AM43,AR43,AW43,BB43)-SUM(J43,O43,T43)))</f>
        <v>0</v>
      </c>
      <c r="Z43" s="20">
        <f t="shared" si="8"/>
        <v>0</v>
      </c>
      <c r="AA43" s="20">
        <f t="shared" si="20"/>
        <v>0</v>
      </c>
      <c r="AB43" s="20">
        <f>ROUND(AA43*Priority!D12/12,2)</f>
        <v>0</v>
      </c>
      <c r="AC43" s="20">
        <f>MIN(AA43+AB43,Priority!E12)</f>
        <v>0</v>
      </c>
      <c r="AD43" s="20">
        <f>MIN(MAX(0,AA43+AB43-AC43),MAX(0,Overview!$B$11-SUM(I43,N43,S43,X43,AC43,AH43,AM43,AR43,AW43,BB43)-SUM(J43,O43,T43,Y43)))</f>
        <v>0</v>
      </c>
      <c r="AE43" s="20">
        <f t="shared" si="9"/>
        <v>0</v>
      </c>
      <c r="AF43" s="20">
        <f t="shared" si="21"/>
        <v>0</v>
      </c>
      <c r="AG43" s="20">
        <f>ROUND(AF43*Priority!D13/12,2)</f>
        <v>0</v>
      </c>
      <c r="AH43" s="20">
        <f>MIN(AF43+AG43,Priority!E13)</f>
        <v>0</v>
      </c>
      <c r="AI43" s="20">
        <f>MIN(MAX(0,AF43+AG43-AH43),MAX(0,Overview!$B$11-SUM(I43,N43,S43,X43,AC43,AH43,AM43,AR43,AW43,BB43)-SUM(J43,O43,T43,Y43,AD43)))</f>
        <v>0</v>
      </c>
      <c r="AJ43" s="20">
        <f t="shared" si="10"/>
        <v>0</v>
      </c>
      <c r="AK43" s="20">
        <f t="shared" si="22"/>
        <v>0</v>
      </c>
      <c r="AL43" s="20">
        <f>ROUND(AK43*Priority!D14/12,2)</f>
        <v>0</v>
      </c>
      <c r="AM43" s="20">
        <f>MIN(AK43+AL43,Priority!E14)</f>
        <v>0</v>
      </c>
      <c r="AN43" s="20">
        <f>MIN(MAX(0,AK43+AL43-AM43),MAX(0,Overview!$B$11-SUM(I43,N43,S43,X43,AC43,AH43,AM43,AR43,AW43,BB43)-SUM(J43,O43,T43,Y43,AD43,AI43)))</f>
        <v>0</v>
      </c>
      <c r="AO43" s="20">
        <f t="shared" si="11"/>
        <v>0</v>
      </c>
      <c r="AP43" s="20">
        <f t="shared" si="23"/>
        <v>0</v>
      </c>
      <c r="AQ43" s="20">
        <f>ROUND(AP43*Priority!D15/12,2)</f>
        <v>0</v>
      </c>
      <c r="AR43" s="20">
        <f>MIN(AP43+AQ43,Priority!E15)</f>
        <v>0</v>
      </c>
      <c r="AS43" s="20">
        <f>MIN(MAX(0,AP43+AQ43-AR43),MAX(0,Overview!$B$11-SUM(I43,N43,S43,X43,AC43,AH43,AM43,AR43,AW43,BB43)-SUM(J43,O43,T43,Y43,AD43,AI43,AN43)))</f>
        <v>0</v>
      </c>
      <c r="AT43" s="20">
        <f t="shared" si="12"/>
        <v>0</v>
      </c>
      <c r="AU43" s="20">
        <f t="shared" si="24"/>
        <v>0</v>
      </c>
      <c r="AV43" s="20">
        <f>ROUND(AU43*Priority!D16/12,2)</f>
        <v>0</v>
      </c>
      <c r="AW43" s="20">
        <f>MIN(AU43+AV43,Priority!E16)</f>
        <v>0</v>
      </c>
      <c r="AX43" s="20">
        <f>MIN(MAX(0,AU43+AV43-AW43),MAX(0,Overview!$B$11-SUM(I43,N43,S43,X43,AC43,AH43,AM43,AR43,AW43,BB43)-SUM(J43,O43,T43,Y43,AD43,AI43,AN43,AS43)))</f>
        <v>0</v>
      </c>
      <c r="AY43" s="20">
        <f t="shared" si="13"/>
        <v>0</v>
      </c>
      <c r="AZ43" s="20">
        <f t="shared" si="25"/>
        <v>0</v>
      </c>
      <c r="BA43" s="20">
        <f>ROUND(AZ43*Priority!D17/12,2)</f>
        <v>0</v>
      </c>
      <c r="BB43" s="20">
        <f>MIN(AZ43+BA43,Priority!E17)</f>
        <v>0</v>
      </c>
      <c r="BC43" s="20">
        <f>MIN(MAX(0,AZ43+BA43-BB43),MAX(0,Overview!$B$11-SUM(I43,N43,S43,X43,AC43,AH43,AM43,AR43,AW43,BB43)-SUM(J43,O43,T43,Y43,AD43,AI43,AN43,AS43,AX43)))</f>
        <v>0</v>
      </c>
      <c r="BD43" s="20">
        <f t="shared" si="14"/>
        <v>0</v>
      </c>
    </row>
    <row r="44" ht="22.5" customHeight="1">
      <c r="A44" s="4">
        <v>37.0</v>
      </c>
      <c r="B44" s="20">
        <f t="shared" ref="B44:C44" si="59">SUM(G44,L44,Q44,V44,AA44,AF44,AK44,AP44,AU44,AZ44)</f>
        <v>0</v>
      </c>
      <c r="C44" s="20">
        <f t="shared" si="59"/>
        <v>0</v>
      </c>
      <c r="D44" s="20">
        <f t="shared" si="3"/>
        <v>0</v>
      </c>
      <c r="E44" s="20">
        <f t="shared" si="4"/>
        <v>0</v>
      </c>
      <c r="F44" s="20">
        <f>MAX(0,Overview!$B$11-D44)</f>
        <v>0</v>
      </c>
      <c r="G44" s="20">
        <f t="shared" si="16"/>
        <v>0</v>
      </c>
      <c r="H44" s="20">
        <f>ROUND(G44*Priority!D8/12,2)</f>
        <v>0</v>
      </c>
      <c r="I44" s="20">
        <f>MIN(G44+H44,Priority!E8)</f>
        <v>0</v>
      </c>
      <c r="J44" s="20">
        <f>MIN(MAX(0,G44+H44-I44),MAX(0,Overview!$B$11-SUM(I44,N44,S44,X44,AC44,AH44,AM44,AR44,AW44,BB44)))</f>
        <v>0</v>
      </c>
      <c r="K44" s="20">
        <f t="shared" si="5"/>
        <v>0</v>
      </c>
      <c r="L44" s="20">
        <f t="shared" si="17"/>
        <v>0</v>
      </c>
      <c r="M44" s="20">
        <f>ROUND(L44*Priority!D9/12,2)</f>
        <v>0</v>
      </c>
      <c r="N44" s="20">
        <f>MIN(L44+M44,Priority!E9)</f>
        <v>0</v>
      </c>
      <c r="O44" s="20">
        <f>MIN(MAX(0,L44+M44-N44),MAX(0,Overview!$B$11-SUM(I44,N44,S44,X44,AC44,AH44,AM44,AR44,AW44,BB44)-SUM(J44)))</f>
        <v>0</v>
      </c>
      <c r="P44" s="20">
        <f t="shared" si="6"/>
        <v>0</v>
      </c>
      <c r="Q44" s="20">
        <f t="shared" si="18"/>
        <v>0</v>
      </c>
      <c r="R44" s="20">
        <f>ROUND(Q44*Priority!D10/12,2)</f>
        <v>0</v>
      </c>
      <c r="S44" s="20">
        <f>MIN(Q44+R44,Priority!E10)</f>
        <v>0</v>
      </c>
      <c r="T44" s="20">
        <f>MIN(MAX(0,Q44+R44-S44),MAX(0,Overview!$B$11-SUM(I44,N44,S44,X44,AC44,AH44,AM44,AR44,AW44,BB44)-SUM(J44,O44)))</f>
        <v>0</v>
      </c>
      <c r="U44" s="20">
        <f t="shared" si="7"/>
        <v>0</v>
      </c>
      <c r="V44" s="20">
        <f t="shared" si="19"/>
        <v>0</v>
      </c>
      <c r="W44" s="20">
        <f>ROUND(V44*Priority!D11/12,2)</f>
        <v>0</v>
      </c>
      <c r="X44" s="20">
        <f>MIN(V44+W44,Priority!E11)</f>
        <v>0</v>
      </c>
      <c r="Y44" s="20">
        <f>MIN(MAX(0,V44+W44-X44),MAX(0,Overview!$B$11-SUM(I44,N44,S44,X44,AC44,AH44,AM44,AR44,AW44,BB44)-SUM(J44,O44,T44)))</f>
        <v>0</v>
      </c>
      <c r="Z44" s="20">
        <f t="shared" si="8"/>
        <v>0</v>
      </c>
      <c r="AA44" s="20">
        <f t="shared" si="20"/>
        <v>0</v>
      </c>
      <c r="AB44" s="20">
        <f>ROUND(AA44*Priority!D12/12,2)</f>
        <v>0</v>
      </c>
      <c r="AC44" s="20">
        <f>MIN(AA44+AB44,Priority!E12)</f>
        <v>0</v>
      </c>
      <c r="AD44" s="20">
        <f>MIN(MAX(0,AA44+AB44-AC44),MAX(0,Overview!$B$11-SUM(I44,N44,S44,X44,AC44,AH44,AM44,AR44,AW44,BB44)-SUM(J44,O44,T44,Y44)))</f>
        <v>0</v>
      </c>
      <c r="AE44" s="20">
        <f t="shared" si="9"/>
        <v>0</v>
      </c>
      <c r="AF44" s="20">
        <f t="shared" si="21"/>
        <v>0</v>
      </c>
      <c r="AG44" s="20">
        <f>ROUND(AF44*Priority!D13/12,2)</f>
        <v>0</v>
      </c>
      <c r="AH44" s="20">
        <f>MIN(AF44+AG44,Priority!E13)</f>
        <v>0</v>
      </c>
      <c r="AI44" s="20">
        <f>MIN(MAX(0,AF44+AG44-AH44),MAX(0,Overview!$B$11-SUM(I44,N44,S44,X44,AC44,AH44,AM44,AR44,AW44,BB44)-SUM(J44,O44,T44,Y44,AD44)))</f>
        <v>0</v>
      </c>
      <c r="AJ44" s="20">
        <f t="shared" si="10"/>
        <v>0</v>
      </c>
      <c r="AK44" s="20">
        <f t="shared" si="22"/>
        <v>0</v>
      </c>
      <c r="AL44" s="20">
        <f>ROUND(AK44*Priority!D14/12,2)</f>
        <v>0</v>
      </c>
      <c r="AM44" s="20">
        <f>MIN(AK44+AL44,Priority!E14)</f>
        <v>0</v>
      </c>
      <c r="AN44" s="20">
        <f>MIN(MAX(0,AK44+AL44-AM44),MAX(0,Overview!$B$11-SUM(I44,N44,S44,X44,AC44,AH44,AM44,AR44,AW44,BB44)-SUM(J44,O44,T44,Y44,AD44,AI44)))</f>
        <v>0</v>
      </c>
      <c r="AO44" s="20">
        <f t="shared" si="11"/>
        <v>0</v>
      </c>
      <c r="AP44" s="20">
        <f t="shared" si="23"/>
        <v>0</v>
      </c>
      <c r="AQ44" s="20">
        <f>ROUND(AP44*Priority!D15/12,2)</f>
        <v>0</v>
      </c>
      <c r="AR44" s="20">
        <f>MIN(AP44+AQ44,Priority!E15)</f>
        <v>0</v>
      </c>
      <c r="AS44" s="20">
        <f>MIN(MAX(0,AP44+AQ44-AR44),MAX(0,Overview!$B$11-SUM(I44,N44,S44,X44,AC44,AH44,AM44,AR44,AW44,BB44)-SUM(J44,O44,T44,Y44,AD44,AI44,AN44)))</f>
        <v>0</v>
      </c>
      <c r="AT44" s="20">
        <f t="shared" si="12"/>
        <v>0</v>
      </c>
      <c r="AU44" s="20">
        <f t="shared" si="24"/>
        <v>0</v>
      </c>
      <c r="AV44" s="20">
        <f>ROUND(AU44*Priority!D16/12,2)</f>
        <v>0</v>
      </c>
      <c r="AW44" s="20">
        <f>MIN(AU44+AV44,Priority!E16)</f>
        <v>0</v>
      </c>
      <c r="AX44" s="20">
        <f>MIN(MAX(0,AU44+AV44-AW44),MAX(0,Overview!$B$11-SUM(I44,N44,S44,X44,AC44,AH44,AM44,AR44,AW44,BB44)-SUM(J44,O44,T44,Y44,AD44,AI44,AN44,AS44)))</f>
        <v>0</v>
      </c>
      <c r="AY44" s="20">
        <f t="shared" si="13"/>
        <v>0</v>
      </c>
      <c r="AZ44" s="20">
        <f t="shared" si="25"/>
        <v>0</v>
      </c>
      <c r="BA44" s="20">
        <f>ROUND(AZ44*Priority!D17/12,2)</f>
        <v>0</v>
      </c>
      <c r="BB44" s="20">
        <f>MIN(AZ44+BA44,Priority!E17)</f>
        <v>0</v>
      </c>
      <c r="BC44" s="20">
        <f>MIN(MAX(0,AZ44+BA44-BB44),MAX(0,Overview!$B$11-SUM(I44,N44,S44,X44,AC44,AH44,AM44,AR44,AW44,BB44)-SUM(J44,O44,T44,Y44,AD44,AI44,AN44,AS44,AX44)))</f>
        <v>0</v>
      </c>
      <c r="BD44" s="20">
        <f t="shared" si="14"/>
        <v>0</v>
      </c>
    </row>
    <row r="45" ht="22.5" customHeight="1">
      <c r="A45" s="4">
        <v>38.0</v>
      </c>
      <c r="B45" s="20">
        <f t="shared" ref="B45:C45" si="60">SUM(G45,L45,Q45,V45,AA45,AF45,AK45,AP45,AU45,AZ45)</f>
        <v>0</v>
      </c>
      <c r="C45" s="20">
        <f t="shared" si="60"/>
        <v>0</v>
      </c>
      <c r="D45" s="20">
        <f t="shared" si="3"/>
        <v>0</v>
      </c>
      <c r="E45" s="20">
        <f t="shared" si="4"/>
        <v>0</v>
      </c>
      <c r="F45" s="20">
        <f>MAX(0,Overview!$B$11-D45)</f>
        <v>0</v>
      </c>
      <c r="G45" s="20">
        <f t="shared" si="16"/>
        <v>0</v>
      </c>
      <c r="H45" s="20">
        <f>ROUND(G45*Priority!D8/12,2)</f>
        <v>0</v>
      </c>
      <c r="I45" s="20">
        <f>MIN(G45+H45,Priority!E8)</f>
        <v>0</v>
      </c>
      <c r="J45" s="20">
        <f>MIN(MAX(0,G45+H45-I45),MAX(0,Overview!$B$11-SUM(I45,N45,S45,X45,AC45,AH45,AM45,AR45,AW45,BB45)))</f>
        <v>0</v>
      </c>
      <c r="K45" s="20">
        <f t="shared" si="5"/>
        <v>0</v>
      </c>
      <c r="L45" s="20">
        <f t="shared" si="17"/>
        <v>0</v>
      </c>
      <c r="M45" s="20">
        <f>ROUND(L45*Priority!D9/12,2)</f>
        <v>0</v>
      </c>
      <c r="N45" s="20">
        <f>MIN(L45+M45,Priority!E9)</f>
        <v>0</v>
      </c>
      <c r="O45" s="20">
        <f>MIN(MAX(0,L45+M45-N45),MAX(0,Overview!$B$11-SUM(I45,N45,S45,X45,AC45,AH45,AM45,AR45,AW45,BB45)-SUM(J45)))</f>
        <v>0</v>
      </c>
      <c r="P45" s="20">
        <f t="shared" si="6"/>
        <v>0</v>
      </c>
      <c r="Q45" s="20">
        <f t="shared" si="18"/>
        <v>0</v>
      </c>
      <c r="R45" s="20">
        <f>ROUND(Q45*Priority!D10/12,2)</f>
        <v>0</v>
      </c>
      <c r="S45" s="20">
        <f>MIN(Q45+R45,Priority!E10)</f>
        <v>0</v>
      </c>
      <c r="T45" s="20">
        <f>MIN(MAX(0,Q45+R45-S45),MAX(0,Overview!$B$11-SUM(I45,N45,S45,X45,AC45,AH45,AM45,AR45,AW45,BB45)-SUM(J45,O45)))</f>
        <v>0</v>
      </c>
      <c r="U45" s="20">
        <f t="shared" si="7"/>
        <v>0</v>
      </c>
      <c r="V45" s="20">
        <f t="shared" si="19"/>
        <v>0</v>
      </c>
      <c r="W45" s="20">
        <f>ROUND(V45*Priority!D11/12,2)</f>
        <v>0</v>
      </c>
      <c r="X45" s="20">
        <f>MIN(V45+W45,Priority!E11)</f>
        <v>0</v>
      </c>
      <c r="Y45" s="20">
        <f>MIN(MAX(0,V45+W45-X45),MAX(0,Overview!$B$11-SUM(I45,N45,S45,X45,AC45,AH45,AM45,AR45,AW45,BB45)-SUM(J45,O45,T45)))</f>
        <v>0</v>
      </c>
      <c r="Z45" s="20">
        <f t="shared" si="8"/>
        <v>0</v>
      </c>
      <c r="AA45" s="20">
        <f t="shared" si="20"/>
        <v>0</v>
      </c>
      <c r="AB45" s="20">
        <f>ROUND(AA45*Priority!D12/12,2)</f>
        <v>0</v>
      </c>
      <c r="AC45" s="20">
        <f>MIN(AA45+AB45,Priority!E12)</f>
        <v>0</v>
      </c>
      <c r="AD45" s="20">
        <f>MIN(MAX(0,AA45+AB45-AC45),MAX(0,Overview!$B$11-SUM(I45,N45,S45,X45,AC45,AH45,AM45,AR45,AW45,BB45)-SUM(J45,O45,T45,Y45)))</f>
        <v>0</v>
      </c>
      <c r="AE45" s="20">
        <f t="shared" si="9"/>
        <v>0</v>
      </c>
      <c r="AF45" s="20">
        <f t="shared" si="21"/>
        <v>0</v>
      </c>
      <c r="AG45" s="20">
        <f>ROUND(AF45*Priority!D13/12,2)</f>
        <v>0</v>
      </c>
      <c r="AH45" s="20">
        <f>MIN(AF45+AG45,Priority!E13)</f>
        <v>0</v>
      </c>
      <c r="AI45" s="20">
        <f>MIN(MAX(0,AF45+AG45-AH45),MAX(0,Overview!$B$11-SUM(I45,N45,S45,X45,AC45,AH45,AM45,AR45,AW45,BB45)-SUM(J45,O45,T45,Y45,AD45)))</f>
        <v>0</v>
      </c>
      <c r="AJ45" s="20">
        <f t="shared" si="10"/>
        <v>0</v>
      </c>
      <c r="AK45" s="20">
        <f t="shared" si="22"/>
        <v>0</v>
      </c>
      <c r="AL45" s="20">
        <f>ROUND(AK45*Priority!D14/12,2)</f>
        <v>0</v>
      </c>
      <c r="AM45" s="20">
        <f>MIN(AK45+AL45,Priority!E14)</f>
        <v>0</v>
      </c>
      <c r="AN45" s="20">
        <f>MIN(MAX(0,AK45+AL45-AM45),MAX(0,Overview!$B$11-SUM(I45,N45,S45,X45,AC45,AH45,AM45,AR45,AW45,BB45)-SUM(J45,O45,T45,Y45,AD45,AI45)))</f>
        <v>0</v>
      </c>
      <c r="AO45" s="20">
        <f t="shared" si="11"/>
        <v>0</v>
      </c>
      <c r="AP45" s="20">
        <f t="shared" si="23"/>
        <v>0</v>
      </c>
      <c r="AQ45" s="20">
        <f>ROUND(AP45*Priority!D15/12,2)</f>
        <v>0</v>
      </c>
      <c r="AR45" s="20">
        <f>MIN(AP45+AQ45,Priority!E15)</f>
        <v>0</v>
      </c>
      <c r="AS45" s="20">
        <f>MIN(MAX(0,AP45+AQ45-AR45),MAX(0,Overview!$B$11-SUM(I45,N45,S45,X45,AC45,AH45,AM45,AR45,AW45,BB45)-SUM(J45,O45,T45,Y45,AD45,AI45,AN45)))</f>
        <v>0</v>
      </c>
      <c r="AT45" s="20">
        <f t="shared" si="12"/>
        <v>0</v>
      </c>
      <c r="AU45" s="20">
        <f t="shared" si="24"/>
        <v>0</v>
      </c>
      <c r="AV45" s="20">
        <f>ROUND(AU45*Priority!D16/12,2)</f>
        <v>0</v>
      </c>
      <c r="AW45" s="20">
        <f>MIN(AU45+AV45,Priority!E16)</f>
        <v>0</v>
      </c>
      <c r="AX45" s="20">
        <f>MIN(MAX(0,AU45+AV45-AW45),MAX(0,Overview!$B$11-SUM(I45,N45,S45,X45,AC45,AH45,AM45,AR45,AW45,BB45)-SUM(J45,O45,T45,Y45,AD45,AI45,AN45,AS45)))</f>
        <v>0</v>
      </c>
      <c r="AY45" s="20">
        <f t="shared" si="13"/>
        <v>0</v>
      </c>
      <c r="AZ45" s="20">
        <f t="shared" si="25"/>
        <v>0</v>
      </c>
      <c r="BA45" s="20">
        <f>ROUND(AZ45*Priority!D17/12,2)</f>
        <v>0</v>
      </c>
      <c r="BB45" s="20">
        <f>MIN(AZ45+BA45,Priority!E17)</f>
        <v>0</v>
      </c>
      <c r="BC45" s="20">
        <f>MIN(MAX(0,AZ45+BA45-BB45),MAX(0,Overview!$B$11-SUM(I45,N45,S45,X45,AC45,AH45,AM45,AR45,AW45,BB45)-SUM(J45,O45,T45,Y45,AD45,AI45,AN45,AS45,AX45)))</f>
        <v>0</v>
      </c>
      <c r="BD45" s="20">
        <f t="shared" si="14"/>
        <v>0</v>
      </c>
    </row>
    <row r="46" ht="22.5" customHeight="1">
      <c r="A46" s="4">
        <v>39.0</v>
      </c>
      <c r="B46" s="20">
        <f t="shared" ref="B46:C46" si="61">SUM(G46,L46,Q46,V46,AA46,AF46,AK46,AP46,AU46,AZ46)</f>
        <v>0</v>
      </c>
      <c r="C46" s="20">
        <f t="shared" si="61"/>
        <v>0</v>
      </c>
      <c r="D46" s="20">
        <f t="shared" si="3"/>
        <v>0</v>
      </c>
      <c r="E46" s="20">
        <f t="shared" si="4"/>
        <v>0</v>
      </c>
      <c r="F46" s="20">
        <f>MAX(0,Overview!$B$11-D46)</f>
        <v>0</v>
      </c>
      <c r="G46" s="20">
        <f t="shared" si="16"/>
        <v>0</v>
      </c>
      <c r="H46" s="20">
        <f>ROUND(G46*Priority!D8/12,2)</f>
        <v>0</v>
      </c>
      <c r="I46" s="20">
        <f>MIN(G46+H46,Priority!E8)</f>
        <v>0</v>
      </c>
      <c r="J46" s="20">
        <f>MIN(MAX(0,G46+H46-I46),MAX(0,Overview!$B$11-SUM(I46,N46,S46,X46,AC46,AH46,AM46,AR46,AW46,BB46)))</f>
        <v>0</v>
      </c>
      <c r="K46" s="20">
        <f t="shared" si="5"/>
        <v>0</v>
      </c>
      <c r="L46" s="20">
        <f t="shared" si="17"/>
        <v>0</v>
      </c>
      <c r="M46" s="20">
        <f>ROUND(L46*Priority!D9/12,2)</f>
        <v>0</v>
      </c>
      <c r="N46" s="20">
        <f>MIN(L46+M46,Priority!E9)</f>
        <v>0</v>
      </c>
      <c r="O46" s="20">
        <f>MIN(MAX(0,L46+M46-N46),MAX(0,Overview!$B$11-SUM(I46,N46,S46,X46,AC46,AH46,AM46,AR46,AW46,BB46)-SUM(J46)))</f>
        <v>0</v>
      </c>
      <c r="P46" s="20">
        <f t="shared" si="6"/>
        <v>0</v>
      </c>
      <c r="Q46" s="20">
        <f t="shared" si="18"/>
        <v>0</v>
      </c>
      <c r="R46" s="20">
        <f>ROUND(Q46*Priority!D10/12,2)</f>
        <v>0</v>
      </c>
      <c r="S46" s="20">
        <f>MIN(Q46+R46,Priority!E10)</f>
        <v>0</v>
      </c>
      <c r="T46" s="20">
        <f>MIN(MAX(0,Q46+R46-S46),MAX(0,Overview!$B$11-SUM(I46,N46,S46,X46,AC46,AH46,AM46,AR46,AW46,BB46)-SUM(J46,O46)))</f>
        <v>0</v>
      </c>
      <c r="U46" s="20">
        <f t="shared" si="7"/>
        <v>0</v>
      </c>
      <c r="V46" s="20">
        <f t="shared" si="19"/>
        <v>0</v>
      </c>
      <c r="W46" s="20">
        <f>ROUND(V46*Priority!D11/12,2)</f>
        <v>0</v>
      </c>
      <c r="X46" s="20">
        <f>MIN(V46+W46,Priority!E11)</f>
        <v>0</v>
      </c>
      <c r="Y46" s="20">
        <f>MIN(MAX(0,V46+W46-X46),MAX(0,Overview!$B$11-SUM(I46,N46,S46,X46,AC46,AH46,AM46,AR46,AW46,BB46)-SUM(J46,O46,T46)))</f>
        <v>0</v>
      </c>
      <c r="Z46" s="20">
        <f t="shared" si="8"/>
        <v>0</v>
      </c>
      <c r="AA46" s="20">
        <f t="shared" si="20"/>
        <v>0</v>
      </c>
      <c r="AB46" s="20">
        <f>ROUND(AA46*Priority!D12/12,2)</f>
        <v>0</v>
      </c>
      <c r="AC46" s="20">
        <f>MIN(AA46+AB46,Priority!E12)</f>
        <v>0</v>
      </c>
      <c r="AD46" s="20">
        <f>MIN(MAX(0,AA46+AB46-AC46),MAX(0,Overview!$B$11-SUM(I46,N46,S46,X46,AC46,AH46,AM46,AR46,AW46,BB46)-SUM(J46,O46,T46,Y46)))</f>
        <v>0</v>
      </c>
      <c r="AE46" s="20">
        <f t="shared" si="9"/>
        <v>0</v>
      </c>
      <c r="AF46" s="20">
        <f t="shared" si="21"/>
        <v>0</v>
      </c>
      <c r="AG46" s="20">
        <f>ROUND(AF46*Priority!D13/12,2)</f>
        <v>0</v>
      </c>
      <c r="AH46" s="20">
        <f>MIN(AF46+AG46,Priority!E13)</f>
        <v>0</v>
      </c>
      <c r="AI46" s="20">
        <f>MIN(MAX(0,AF46+AG46-AH46),MAX(0,Overview!$B$11-SUM(I46,N46,S46,X46,AC46,AH46,AM46,AR46,AW46,BB46)-SUM(J46,O46,T46,Y46,AD46)))</f>
        <v>0</v>
      </c>
      <c r="AJ46" s="20">
        <f t="shared" si="10"/>
        <v>0</v>
      </c>
      <c r="AK46" s="20">
        <f t="shared" si="22"/>
        <v>0</v>
      </c>
      <c r="AL46" s="20">
        <f>ROUND(AK46*Priority!D14/12,2)</f>
        <v>0</v>
      </c>
      <c r="AM46" s="20">
        <f>MIN(AK46+AL46,Priority!E14)</f>
        <v>0</v>
      </c>
      <c r="AN46" s="20">
        <f>MIN(MAX(0,AK46+AL46-AM46),MAX(0,Overview!$B$11-SUM(I46,N46,S46,X46,AC46,AH46,AM46,AR46,AW46,BB46)-SUM(J46,O46,T46,Y46,AD46,AI46)))</f>
        <v>0</v>
      </c>
      <c r="AO46" s="20">
        <f t="shared" si="11"/>
        <v>0</v>
      </c>
      <c r="AP46" s="20">
        <f t="shared" si="23"/>
        <v>0</v>
      </c>
      <c r="AQ46" s="20">
        <f>ROUND(AP46*Priority!D15/12,2)</f>
        <v>0</v>
      </c>
      <c r="AR46" s="20">
        <f>MIN(AP46+AQ46,Priority!E15)</f>
        <v>0</v>
      </c>
      <c r="AS46" s="20">
        <f>MIN(MAX(0,AP46+AQ46-AR46),MAX(0,Overview!$B$11-SUM(I46,N46,S46,X46,AC46,AH46,AM46,AR46,AW46,BB46)-SUM(J46,O46,T46,Y46,AD46,AI46,AN46)))</f>
        <v>0</v>
      </c>
      <c r="AT46" s="20">
        <f t="shared" si="12"/>
        <v>0</v>
      </c>
      <c r="AU46" s="20">
        <f t="shared" si="24"/>
        <v>0</v>
      </c>
      <c r="AV46" s="20">
        <f>ROUND(AU46*Priority!D16/12,2)</f>
        <v>0</v>
      </c>
      <c r="AW46" s="20">
        <f>MIN(AU46+AV46,Priority!E16)</f>
        <v>0</v>
      </c>
      <c r="AX46" s="20">
        <f>MIN(MAX(0,AU46+AV46-AW46),MAX(0,Overview!$B$11-SUM(I46,N46,S46,X46,AC46,AH46,AM46,AR46,AW46,BB46)-SUM(J46,O46,T46,Y46,AD46,AI46,AN46,AS46)))</f>
        <v>0</v>
      </c>
      <c r="AY46" s="20">
        <f t="shared" si="13"/>
        <v>0</v>
      </c>
      <c r="AZ46" s="20">
        <f t="shared" si="25"/>
        <v>0</v>
      </c>
      <c r="BA46" s="20">
        <f>ROUND(AZ46*Priority!D17/12,2)</f>
        <v>0</v>
      </c>
      <c r="BB46" s="20">
        <f>MIN(AZ46+BA46,Priority!E17)</f>
        <v>0</v>
      </c>
      <c r="BC46" s="20">
        <f>MIN(MAX(0,AZ46+BA46-BB46),MAX(0,Overview!$B$11-SUM(I46,N46,S46,X46,AC46,AH46,AM46,AR46,AW46,BB46)-SUM(J46,O46,T46,Y46,AD46,AI46,AN46,AS46,AX46)))</f>
        <v>0</v>
      </c>
      <c r="BD46" s="20">
        <f t="shared" si="14"/>
        <v>0</v>
      </c>
    </row>
    <row r="47" ht="22.5" customHeight="1">
      <c r="A47" s="4">
        <v>40.0</v>
      </c>
      <c r="B47" s="20">
        <f t="shared" ref="B47:C47" si="62">SUM(G47,L47,Q47,V47,AA47,AF47,AK47,AP47,AU47,AZ47)</f>
        <v>0</v>
      </c>
      <c r="C47" s="20">
        <f t="shared" si="62"/>
        <v>0</v>
      </c>
      <c r="D47" s="20">
        <f t="shared" si="3"/>
        <v>0</v>
      </c>
      <c r="E47" s="20">
        <f t="shared" si="4"/>
        <v>0</v>
      </c>
      <c r="F47" s="20">
        <f>MAX(0,Overview!$B$11-D47)</f>
        <v>0</v>
      </c>
      <c r="G47" s="20">
        <f t="shared" si="16"/>
        <v>0</v>
      </c>
      <c r="H47" s="20">
        <f>ROUND(G47*Priority!D8/12,2)</f>
        <v>0</v>
      </c>
      <c r="I47" s="20">
        <f>MIN(G47+H47,Priority!E8)</f>
        <v>0</v>
      </c>
      <c r="J47" s="20">
        <f>MIN(MAX(0,G47+H47-I47),MAX(0,Overview!$B$11-SUM(I47,N47,S47,X47,AC47,AH47,AM47,AR47,AW47,BB47)))</f>
        <v>0</v>
      </c>
      <c r="K47" s="20">
        <f t="shared" si="5"/>
        <v>0</v>
      </c>
      <c r="L47" s="20">
        <f t="shared" si="17"/>
        <v>0</v>
      </c>
      <c r="M47" s="20">
        <f>ROUND(L47*Priority!D9/12,2)</f>
        <v>0</v>
      </c>
      <c r="N47" s="20">
        <f>MIN(L47+M47,Priority!E9)</f>
        <v>0</v>
      </c>
      <c r="O47" s="20">
        <f>MIN(MAX(0,L47+M47-N47),MAX(0,Overview!$B$11-SUM(I47,N47,S47,X47,AC47,AH47,AM47,AR47,AW47,BB47)-SUM(J47)))</f>
        <v>0</v>
      </c>
      <c r="P47" s="20">
        <f t="shared" si="6"/>
        <v>0</v>
      </c>
      <c r="Q47" s="20">
        <f t="shared" si="18"/>
        <v>0</v>
      </c>
      <c r="R47" s="20">
        <f>ROUND(Q47*Priority!D10/12,2)</f>
        <v>0</v>
      </c>
      <c r="S47" s="20">
        <f>MIN(Q47+R47,Priority!E10)</f>
        <v>0</v>
      </c>
      <c r="T47" s="20">
        <f>MIN(MAX(0,Q47+R47-S47),MAX(0,Overview!$B$11-SUM(I47,N47,S47,X47,AC47,AH47,AM47,AR47,AW47,BB47)-SUM(J47,O47)))</f>
        <v>0</v>
      </c>
      <c r="U47" s="20">
        <f t="shared" si="7"/>
        <v>0</v>
      </c>
      <c r="V47" s="20">
        <f t="shared" si="19"/>
        <v>0</v>
      </c>
      <c r="W47" s="20">
        <f>ROUND(V47*Priority!D11/12,2)</f>
        <v>0</v>
      </c>
      <c r="X47" s="20">
        <f>MIN(V47+W47,Priority!E11)</f>
        <v>0</v>
      </c>
      <c r="Y47" s="20">
        <f>MIN(MAX(0,V47+W47-X47),MAX(0,Overview!$B$11-SUM(I47,N47,S47,X47,AC47,AH47,AM47,AR47,AW47,BB47)-SUM(J47,O47,T47)))</f>
        <v>0</v>
      </c>
      <c r="Z47" s="20">
        <f t="shared" si="8"/>
        <v>0</v>
      </c>
      <c r="AA47" s="20">
        <f t="shared" si="20"/>
        <v>0</v>
      </c>
      <c r="AB47" s="20">
        <f>ROUND(AA47*Priority!D12/12,2)</f>
        <v>0</v>
      </c>
      <c r="AC47" s="20">
        <f>MIN(AA47+AB47,Priority!E12)</f>
        <v>0</v>
      </c>
      <c r="AD47" s="20">
        <f>MIN(MAX(0,AA47+AB47-AC47),MAX(0,Overview!$B$11-SUM(I47,N47,S47,X47,AC47,AH47,AM47,AR47,AW47,BB47)-SUM(J47,O47,T47,Y47)))</f>
        <v>0</v>
      </c>
      <c r="AE47" s="20">
        <f t="shared" si="9"/>
        <v>0</v>
      </c>
      <c r="AF47" s="20">
        <f t="shared" si="21"/>
        <v>0</v>
      </c>
      <c r="AG47" s="20">
        <f>ROUND(AF47*Priority!D13/12,2)</f>
        <v>0</v>
      </c>
      <c r="AH47" s="20">
        <f>MIN(AF47+AG47,Priority!E13)</f>
        <v>0</v>
      </c>
      <c r="AI47" s="20">
        <f>MIN(MAX(0,AF47+AG47-AH47),MAX(0,Overview!$B$11-SUM(I47,N47,S47,X47,AC47,AH47,AM47,AR47,AW47,BB47)-SUM(J47,O47,T47,Y47,AD47)))</f>
        <v>0</v>
      </c>
      <c r="AJ47" s="20">
        <f t="shared" si="10"/>
        <v>0</v>
      </c>
      <c r="AK47" s="20">
        <f t="shared" si="22"/>
        <v>0</v>
      </c>
      <c r="AL47" s="20">
        <f>ROUND(AK47*Priority!D14/12,2)</f>
        <v>0</v>
      </c>
      <c r="AM47" s="20">
        <f>MIN(AK47+AL47,Priority!E14)</f>
        <v>0</v>
      </c>
      <c r="AN47" s="20">
        <f>MIN(MAX(0,AK47+AL47-AM47),MAX(0,Overview!$B$11-SUM(I47,N47,S47,X47,AC47,AH47,AM47,AR47,AW47,BB47)-SUM(J47,O47,T47,Y47,AD47,AI47)))</f>
        <v>0</v>
      </c>
      <c r="AO47" s="20">
        <f t="shared" si="11"/>
        <v>0</v>
      </c>
      <c r="AP47" s="20">
        <f t="shared" si="23"/>
        <v>0</v>
      </c>
      <c r="AQ47" s="20">
        <f>ROUND(AP47*Priority!D15/12,2)</f>
        <v>0</v>
      </c>
      <c r="AR47" s="20">
        <f>MIN(AP47+AQ47,Priority!E15)</f>
        <v>0</v>
      </c>
      <c r="AS47" s="20">
        <f>MIN(MAX(0,AP47+AQ47-AR47),MAX(0,Overview!$B$11-SUM(I47,N47,S47,X47,AC47,AH47,AM47,AR47,AW47,BB47)-SUM(J47,O47,T47,Y47,AD47,AI47,AN47)))</f>
        <v>0</v>
      </c>
      <c r="AT47" s="20">
        <f t="shared" si="12"/>
        <v>0</v>
      </c>
      <c r="AU47" s="20">
        <f t="shared" si="24"/>
        <v>0</v>
      </c>
      <c r="AV47" s="20">
        <f>ROUND(AU47*Priority!D16/12,2)</f>
        <v>0</v>
      </c>
      <c r="AW47" s="20">
        <f>MIN(AU47+AV47,Priority!E16)</f>
        <v>0</v>
      </c>
      <c r="AX47" s="20">
        <f>MIN(MAX(0,AU47+AV47-AW47),MAX(0,Overview!$B$11-SUM(I47,N47,S47,X47,AC47,AH47,AM47,AR47,AW47,BB47)-SUM(J47,O47,T47,Y47,AD47,AI47,AN47,AS47)))</f>
        <v>0</v>
      </c>
      <c r="AY47" s="20">
        <f t="shared" si="13"/>
        <v>0</v>
      </c>
      <c r="AZ47" s="20">
        <f t="shared" si="25"/>
        <v>0</v>
      </c>
      <c r="BA47" s="20">
        <f>ROUND(AZ47*Priority!D17/12,2)</f>
        <v>0</v>
      </c>
      <c r="BB47" s="20">
        <f>MIN(AZ47+BA47,Priority!E17)</f>
        <v>0</v>
      </c>
      <c r="BC47" s="20">
        <f>MIN(MAX(0,AZ47+BA47-BB47),MAX(0,Overview!$B$11-SUM(I47,N47,S47,X47,AC47,AH47,AM47,AR47,AW47,BB47)-SUM(J47,O47,T47,Y47,AD47,AI47,AN47,AS47,AX47)))</f>
        <v>0</v>
      </c>
      <c r="BD47" s="20">
        <f t="shared" si="14"/>
        <v>0</v>
      </c>
    </row>
    <row r="48" ht="22.5" customHeight="1">
      <c r="A48" s="4">
        <v>41.0</v>
      </c>
      <c r="B48" s="20">
        <f t="shared" ref="B48:C48" si="63">SUM(G48,L48,Q48,V48,AA48,AF48,AK48,AP48,AU48,AZ48)</f>
        <v>0</v>
      </c>
      <c r="C48" s="20">
        <f t="shared" si="63"/>
        <v>0</v>
      </c>
      <c r="D48" s="20">
        <f t="shared" si="3"/>
        <v>0</v>
      </c>
      <c r="E48" s="20">
        <f t="shared" si="4"/>
        <v>0</v>
      </c>
      <c r="F48" s="20">
        <f>MAX(0,Overview!$B$11-D48)</f>
        <v>0</v>
      </c>
      <c r="G48" s="20">
        <f t="shared" si="16"/>
        <v>0</v>
      </c>
      <c r="H48" s="20">
        <f>ROUND(G48*Priority!D8/12,2)</f>
        <v>0</v>
      </c>
      <c r="I48" s="20">
        <f>MIN(G48+H48,Priority!E8)</f>
        <v>0</v>
      </c>
      <c r="J48" s="20">
        <f>MIN(MAX(0,G48+H48-I48),MAX(0,Overview!$B$11-SUM(I48,N48,S48,X48,AC48,AH48,AM48,AR48,AW48,BB48)))</f>
        <v>0</v>
      </c>
      <c r="K48" s="20">
        <f t="shared" si="5"/>
        <v>0</v>
      </c>
      <c r="L48" s="20">
        <f t="shared" si="17"/>
        <v>0</v>
      </c>
      <c r="M48" s="20">
        <f>ROUND(L48*Priority!D9/12,2)</f>
        <v>0</v>
      </c>
      <c r="N48" s="20">
        <f>MIN(L48+M48,Priority!E9)</f>
        <v>0</v>
      </c>
      <c r="O48" s="20">
        <f>MIN(MAX(0,L48+M48-N48),MAX(0,Overview!$B$11-SUM(I48,N48,S48,X48,AC48,AH48,AM48,AR48,AW48,BB48)-SUM(J48)))</f>
        <v>0</v>
      </c>
      <c r="P48" s="20">
        <f t="shared" si="6"/>
        <v>0</v>
      </c>
      <c r="Q48" s="20">
        <f t="shared" si="18"/>
        <v>0</v>
      </c>
      <c r="R48" s="20">
        <f>ROUND(Q48*Priority!D10/12,2)</f>
        <v>0</v>
      </c>
      <c r="S48" s="20">
        <f>MIN(Q48+R48,Priority!E10)</f>
        <v>0</v>
      </c>
      <c r="T48" s="20">
        <f>MIN(MAX(0,Q48+R48-S48),MAX(0,Overview!$B$11-SUM(I48,N48,S48,X48,AC48,AH48,AM48,AR48,AW48,BB48)-SUM(J48,O48)))</f>
        <v>0</v>
      </c>
      <c r="U48" s="20">
        <f t="shared" si="7"/>
        <v>0</v>
      </c>
      <c r="V48" s="20">
        <f t="shared" si="19"/>
        <v>0</v>
      </c>
      <c r="W48" s="20">
        <f>ROUND(V48*Priority!D11/12,2)</f>
        <v>0</v>
      </c>
      <c r="X48" s="20">
        <f>MIN(V48+W48,Priority!E11)</f>
        <v>0</v>
      </c>
      <c r="Y48" s="20">
        <f>MIN(MAX(0,V48+W48-X48),MAX(0,Overview!$B$11-SUM(I48,N48,S48,X48,AC48,AH48,AM48,AR48,AW48,BB48)-SUM(J48,O48,T48)))</f>
        <v>0</v>
      </c>
      <c r="Z48" s="20">
        <f t="shared" si="8"/>
        <v>0</v>
      </c>
      <c r="AA48" s="20">
        <f t="shared" si="20"/>
        <v>0</v>
      </c>
      <c r="AB48" s="20">
        <f>ROUND(AA48*Priority!D12/12,2)</f>
        <v>0</v>
      </c>
      <c r="AC48" s="20">
        <f>MIN(AA48+AB48,Priority!E12)</f>
        <v>0</v>
      </c>
      <c r="AD48" s="20">
        <f>MIN(MAX(0,AA48+AB48-AC48),MAX(0,Overview!$B$11-SUM(I48,N48,S48,X48,AC48,AH48,AM48,AR48,AW48,BB48)-SUM(J48,O48,T48,Y48)))</f>
        <v>0</v>
      </c>
      <c r="AE48" s="20">
        <f t="shared" si="9"/>
        <v>0</v>
      </c>
      <c r="AF48" s="20">
        <f t="shared" si="21"/>
        <v>0</v>
      </c>
      <c r="AG48" s="20">
        <f>ROUND(AF48*Priority!D13/12,2)</f>
        <v>0</v>
      </c>
      <c r="AH48" s="20">
        <f>MIN(AF48+AG48,Priority!E13)</f>
        <v>0</v>
      </c>
      <c r="AI48" s="20">
        <f>MIN(MAX(0,AF48+AG48-AH48),MAX(0,Overview!$B$11-SUM(I48,N48,S48,X48,AC48,AH48,AM48,AR48,AW48,BB48)-SUM(J48,O48,T48,Y48,AD48)))</f>
        <v>0</v>
      </c>
      <c r="AJ48" s="20">
        <f t="shared" si="10"/>
        <v>0</v>
      </c>
      <c r="AK48" s="20">
        <f t="shared" si="22"/>
        <v>0</v>
      </c>
      <c r="AL48" s="20">
        <f>ROUND(AK48*Priority!D14/12,2)</f>
        <v>0</v>
      </c>
      <c r="AM48" s="20">
        <f>MIN(AK48+AL48,Priority!E14)</f>
        <v>0</v>
      </c>
      <c r="AN48" s="20">
        <f>MIN(MAX(0,AK48+AL48-AM48),MAX(0,Overview!$B$11-SUM(I48,N48,S48,X48,AC48,AH48,AM48,AR48,AW48,BB48)-SUM(J48,O48,T48,Y48,AD48,AI48)))</f>
        <v>0</v>
      </c>
      <c r="AO48" s="20">
        <f t="shared" si="11"/>
        <v>0</v>
      </c>
      <c r="AP48" s="20">
        <f t="shared" si="23"/>
        <v>0</v>
      </c>
      <c r="AQ48" s="20">
        <f>ROUND(AP48*Priority!D15/12,2)</f>
        <v>0</v>
      </c>
      <c r="AR48" s="20">
        <f>MIN(AP48+AQ48,Priority!E15)</f>
        <v>0</v>
      </c>
      <c r="AS48" s="20">
        <f>MIN(MAX(0,AP48+AQ48-AR48),MAX(0,Overview!$B$11-SUM(I48,N48,S48,X48,AC48,AH48,AM48,AR48,AW48,BB48)-SUM(J48,O48,T48,Y48,AD48,AI48,AN48)))</f>
        <v>0</v>
      </c>
      <c r="AT48" s="20">
        <f t="shared" si="12"/>
        <v>0</v>
      </c>
      <c r="AU48" s="20">
        <f t="shared" si="24"/>
        <v>0</v>
      </c>
      <c r="AV48" s="20">
        <f>ROUND(AU48*Priority!D16/12,2)</f>
        <v>0</v>
      </c>
      <c r="AW48" s="20">
        <f>MIN(AU48+AV48,Priority!E16)</f>
        <v>0</v>
      </c>
      <c r="AX48" s="20">
        <f>MIN(MAX(0,AU48+AV48-AW48),MAX(0,Overview!$B$11-SUM(I48,N48,S48,X48,AC48,AH48,AM48,AR48,AW48,BB48)-SUM(J48,O48,T48,Y48,AD48,AI48,AN48,AS48)))</f>
        <v>0</v>
      </c>
      <c r="AY48" s="20">
        <f t="shared" si="13"/>
        <v>0</v>
      </c>
      <c r="AZ48" s="20">
        <f t="shared" si="25"/>
        <v>0</v>
      </c>
      <c r="BA48" s="20">
        <f>ROUND(AZ48*Priority!D17/12,2)</f>
        <v>0</v>
      </c>
      <c r="BB48" s="20">
        <f>MIN(AZ48+BA48,Priority!E17)</f>
        <v>0</v>
      </c>
      <c r="BC48" s="20">
        <f>MIN(MAX(0,AZ48+BA48-BB48),MAX(0,Overview!$B$11-SUM(I48,N48,S48,X48,AC48,AH48,AM48,AR48,AW48,BB48)-SUM(J48,O48,T48,Y48,AD48,AI48,AN48,AS48,AX48)))</f>
        <v>0</v>
      </c>
      <c r="BD48" s="20">
        <f t="shared" si="14"/>
        <v>0</v>
      </c>
    </row>
    <row r="49" ht="22.5" customHeight="1">
      <c r="A49" s="4">
        <v>42.0</v>
      </c>
      <c r="B49" s="20">
        <f t="shared" ref="B49:C49" si="64">SUM(G49,L49,Q49,V49,AA49,AF49,AK49,AP49,AU49,AZ49)</f>
        <v>0</v>
      </c>
      <c r="C49" s="20">
        <f t="shared" si="64"/>
        <v>0</v>
      </c>
      <c r="D49" s="20">
        <f t="shared" si="3"/>
        <v>0</v>
      </c>
      <c r="E49" s="20">
        <f t="shared" si="4"/>
        <v>0</v>
      </c>
      <c r="F49" s="20">
        <f>MAX(0,Overview!$B$11-D49)</f>
        <v>0</v>
      </c>
      <c r="G49" s="20">
        <f t="shared" si="16"/>
        <v>0</v>
      </c>
      <c r="H49" s="20">
        <f>ROUND(G49*Priority!D8/12,2)</f>
        <v>0</v>
      </c>
      <c r="I49" s="20">
        <f>MIN(G49+H49,Priority!E8)</f>
        <v>0</v>
      </c>
      <c r="J49" s="20">
        <f>MIN(MAX(0,G49+H49-I49),MAX(0,Overview!$B$11-SUM(I49,N49,S49,X49,AC49,AH49,AM49,AR49,AW49,BB49)))</f>
        <v>0</v>
      </c>
      <c r="K49" s="20">
        <f t="shared" si="5"/>
        <v>0</v>
      </c>
      <c r="L49" s="20">
        <f t="shared" si="17"/>
        <v>0</v>
      </c>
      <c r="M49" s="20">
        <f>ROUND(L49*Priority!D9/12,2)</f>
        <v>0</v>
      </c>
      <c r="N49" s="20">
        <f>MIN(L49+M49,Priority!E9)</f>
        <v>0</v>
      </c>
      <c r="O49" s="20">
        <f>MIN(MAX(0,L49+M49-N49),MAX(0,Overview!$B$11-SUM(I49,N49,S49,X49,AC49,AH49,AM49,AR49,AW49,BB49)-SUM(J49)))</f>
        <v>0</v>
      </c>
      <c r="P49" s="20">
        <f t="shared" si="6"/>
        <v>0</v>
      </c>
      <c r="Q49" s="20">
        <f t="shared" si="18"/>
        <v>0</v>
      </c>
      <c r="R49" s="20">
        <f>ROUND(Q49*Priority!D10/12,2)</f>
        <v>0</v>
      </c>
      <c r="S49" s="20">
        <f>MIN(Q49+R49,Priority!E10)</f>
        <v>0</v>
      </c>
      <c r="T49" s="20">
        <f>MIN(MAX(0,Q49+R49-S49),MAX(0,Overview!$B$11-SUM(I49,N49,S49,X49,AC49,AH49,AM49,AR49,AW49,BB49)-SUM(J49,O49)))</f>
        <v>0</v>
      </c>
      <c r="U49" s="20">
        <f t="shared" si="7"/>
        <v>0</v>
      </c>
      <c r="V49" s="20">
        <f t="shared" si="19"/>
        <v>0</v>
      </c>
      <c r="W49" s="20">
        <f>ROUND(V49*Priority!D11/12,2)</f>
        <v>0</v>
      </c>
      <c r="X49" s="20">
        <f>MIN(V49+W49,Priority!E11)</f>
        <v>0</v>
      </c>
      <c r="Y49" s="20">
        <f>MIN(MAX(0,V49+W49-X49),MAX(0,Overview!$B$11-SUM(I49,N49,S49,X49,AC49,AH49,AM49,AR49,AW49,BB49)-SUM(J49,O49,T49)))</f>
        <v>0</v>
      </c>
      <c r="Z49" s="20">
        <f t="shared" si="8"/>
        <v>0</v>
      </c>
      <c r="AA49" s="20">
        <f t="shared" si="20"/>
        <v>0</v>
      </c>
      <c r="AB49" s="20">
        <f>ROUND(AA49*Priority!D12/12,2)</f>
        <v>0</v>
      </c>
      <c r="AC49" s="20">
        <f>MIN(AA49+AB49,Priority!E12)</f>
        <v>0</v>
      </c>
      <c r="AD49" s="20">
        <f>MIN(MAX(0,AA49+AB49-AC49),MAX(0,Overview!$B$11-SUM(I49,N49,S49,X49,AC49,AH49,AM49,AR49,AW49,BB49)-SUM(J49,O49,T49,Y49)))</f>
        <v>0</v>
      </c>
      <c r="AE49" s="20">
        <f t="shared" si="9"/>
        <v>0</v>
      </c>
      <c r="AF49" s="20">
        <f t="shared" si="21"/>
        <v>0</v>
      </c>
      <c r="AG49" s="20">
        <f>ROUND(AF49*Priority!D13/12,2)</f>
        <v>0</v>
      </c>
      <c r="AH49" s="20">
        <f>MIN(AF49+AG49,Priority!E13)</f>
        <v>0</v>
      </c>
      <c r="AI49" s="20">
        <f>MIN(MAX(0,AF49+AG49-AH49),MAX(0,Overview!$B$11-SUM(I49,N49,S49,X49,AC49,AH49,AM49,AR49,AW49,BB49)-SUM(J49,O49,T49,Y49,AD49)))</f>
        <v>0</v>
      </c>
      <c r="AJ49" s="20">
        <f t="shared" si="10"/>
        <v>0</v>
      </c>
      <c r="AK49" s="20">
        <f t="shared" si="22"/>
        <v>0</v>
      </c>
      <c r="AL49" s="20">
        <f>ROUND(AK49*Priority!D14/12,2)</f>
        <v>0</v>
      </c>
      <c r="AM49" s="20">
        <f>MIN(AK49+AL49,Priority!E14)</f>
        <v>0</v>
      </c>
      <c r="AN49" s="20">
        <f>MIN(MAX(0,AK49+AL49-AM49),MAX(0,Overview!$B$11-SUM(I49,N49,S49,X49,AC49,AH49,AM49,AR49,AW49,BB49)-SUM(J49,O49,T49,Y49,AD49,AI49)))</f>
        <v>0</v>
      </c>
      <c r="AO49" s="20">
        <f t="shared" si="11"/>
        <v>0</v>
      </c>
      <c r="AP49" s="20">
        <f t="shared" si="23"/>
        <v>0</v>
      </c>
      <c r="AQ49" s="20">
        <f>ROUND(AP49*Priority!D15/12,2)</f>
        <v>0</v>
      </c>
      <c r="AR49" s="20">
        <f>MIN(AP49+AQ49,Priority!E15)</f>
        <v>0</v>
      </c>
      <c r="AS49" s="20">
        <f>MIN(MAX(0,AP49+AQ49-AR49),MAX(0,Overview!$B$11-SUM(I49,N49,S49,X49,AC49,AH49,AM49,AR49,AW49,BB49)-SUM(J49,O49,T49,Y49,AD49,AI49,AN49)))</f>
        <v>0</v>
      </c>
      <c r="AT49" s="20">
        <f t="shared" si="12"/>
        <v>0</v>
      </c>
      <c r="AU49" s="20">
        <f t="shared" si="24"/>
        <v>0</v>
      </c>
      <c r="AV49" s="20">
        <f>ROUND(AU49*Priority!D16/12,2)</f>
        <v>0</v>
      </c>
      <c r="AW49" s="20">
        <f>MIN(AU49+AV49,Priority!E16)</f>
        <v>0</v>
      </c>
      <c r="AX49" s="20">
        <f>MIN(MAX(0,AU49+AV49-AW49),MAX(0,Overview!$B$11-SUM(I49,N49,S49,X49,AC49,AH49,AM49,AR49,AW49,BB49)-SUM(J49,O49,T49,Y49,AD49,AI49,AN49,AS49)))</f>
        <v>0</v>
      </c>
      <c r="AY49" s="20">
        <f t="shared" si="13"/>
        <v>0</v>
      </c>
      <c r="AZ49" s="20">
        <f t="shared" si="25"/>
        <v>0</v>
      </c>
      <c r="BA49" s="20">
        <f>ROUND(AZ49*Priority!D17/12,2)</f>
        <v>0</v>
      </c>
      <c r="BB49" s="20">
        <f>MIN(AZ49+BA49,Priority!E17)</f>
        <v>0</v>
      </c>
      <c r="BC49" s="20">
        <f>MIN(MAX(0,AZ49+BA49-BB49),MAX(0,Overview!$B$11-SUM(I49,N49,S49,X49,AC49,AH49,AM49,AR49,AW49,BB49)-SUM(J49,O49,T49,Y49,AD49,AI49,AN49,AS49,AX49)))</f>
        <v>0</v>
      </c>
      <c r="BD49" s="20">
        <f t="shared" si="14"/>
        <v>0</v>
      </c>
    </row>
    <row r="50" ht="22.5" customHeight="1">
      <c r="A50" s="4">
        <v>43.0</v>
      </c>
      <c r="B50" s="20">
        <f t="shared" ref="B50:C50" si="65">SUM(G50,L50,Q50,V50,AA50,AF50,AK50,AP50,AU50,AZ50)</f>
        <v>0</v>
      </c>
      <c r="C50" s="20">
        <f t="shared" si="65"/>
        <v>0</v>
      </c>
      <c r="D50" s="20">
        <f t="shared" si="3"/>
        <v>0</v>
      </c>
      <c r="E50" s="20">
        <f t="shared" si="4"/>
        <v>0</v>
      </c>
      <c r="F50" s="20">
        <f>MAX(0,Overview!$B$11-D50)</f>
        <v>0</v>
      </c>
      <c r="G50" s="20">
        <f t="shared" si="16"/>
        <v>0</v>
      </c>
      <c r="H50" s="20">
        <f>ROUND(G50*Priority!D8/12,2)</f>
        <v>0</v>
      </c>
      <c r="I50" s="20">
        <f>MIN(G50+H50,Priority!E8)</f>
        <v>0</v>
      </c>
      <c r="J50" s="20">
        <f>MIN(MAX(0,G50+H50-I50),MAX(0,Overview!$B$11-SUM(I50,N50,S50,X50,AC50,AH50,AM50,AR50,AW50,BB50)))</f>
        <v>0</v>
      </c>
      <c r="K50" s="20">
        <f t="shared" si="5"/>
        <v>0</v>
      </c>
      <c r="L50" s="20">
        <f t="shared" si="17"/>
        <v>0</v>
      </c>
      <c r="M50" s="20">
        <f>ROUND(L50*Priority!D9/12,2)</f>
        <v>0</v>
      </c>
      <c r="N50" s="20">
        <f>MIN(L50+M50,Priority!E9)</f>
        <v>0</v>
      </c>
      <c r="O50" s="20">
        <f>MIN(MAX(0,L50+M50-N50),MAX(0,Overview!$B$11-SUM(I50,N50,S50,X50,AC50,AH50,AM50,AR50,AW50,BB50)-SUM(J50)))</f>
        <v>0</v>
      </c>
      <c r="P50" s="20">
        <f t="shared" si="6"/>
        <v>0</v>
      </c>
      <c r="Q50" s="20">
        <f t="shared" si="18"/>
        <v>0</v>
      </c>
      <c r="R50" s="20">
        <f>ROUND(Q50*Priority!D10/12,2)</f>
        <v>0</v>
      </c>
      <c r="S50" s="20">
        <f>MIN(Q50+R50,Priority!E10)</f>
        <v>0</v>
      </c>
      <c r="T50" s="20">
        <f>MIN(MAX(0,Q50+R50-S50),MAX(0,Overview!$B$11-SUM(I50,N50,S50,X50,AC50,AH50,AM50,AR50,AW50,BB50)-SUM(J50,O50)))</f>
        <v>0</v>
      </c>
      <c r="U50" s="20">
        <f t="shared" si="7"/>
        <v>0</v>
      </c>
      <c r="V50" s="20">
        <f t="shared" si="19"/>
        <v>0</v>
      </c>
      <c r="W50" s="20">
        <f>ROUND(V50*Priority!D11/12,2)</f>
        <v>0</v>
      </c>
      <c r="X50" s="20">
        <f>MIN(V50+W50,Priority!E11)</f>
        <v>0</v>
      </c>
      <c r="Y50" s="20">
        <f>MIN(MAX(0,V50+W50-X50),MAX(0,Overview!$B$11-SUM(I50,N50,S50,X50,AC50,AH50,AM50,AR50,AW50,BB50)-SUM(J50,O50,T50)))</f>
        <v>0</v>
      </c>
      <c r="Z50" s="20">
        <f t="shared" si="8"/>
        <v>0</v>
      </c>
      <c r="AA50" s="20">
        <f t="shared" si="20"/>
        <v>0</v>
      </c>
      <c r="AB50" s="20">
        <f>ROUND(AA50*Priority!D12/12,2)</f>
        <v>0</v>
      </c>
      <c r="AC50" s="20">
        <f>MIN(AA50+AB50,Priority!E12)</f>
        <v>0</v>
      </c>
      <c r="AD50" s="20">
        <f>MIN(MAX(0,AA50+AB50-AC50),MAX(0,Overview!$B$11-SUM(I50,N50,S50,X50,AC50,AH50,AM50,AR50,AW50,BB50)-SUM(J50,O50,T50,Y50)))</f>
        <v>0</v>
      </c>
      <c r="AE50" s="20">
        <f t="shared" si="9"/>
        <v>0</v>
      </c>
      <c r="AF50" s="20">
        <f t="shared" si="21"/>
        <v>0</v>
      </c>
      <c r="AG50" s="20">
        <f>ROUND(AF50*Priority!D13/12,2)</f>
        <v>0</v>
      </c>
      <c r="AH50" s="20">
        <f>MIN(AF50+AG50,Priority!E13)</f>
        <v>0</v>
      </c>
      <c r="AI50" s="20">
        <f>MIN(MAX(0,AF50+AG50-AH50),MAX(0,Overview!$B$11-SUM(I50,N50,S50,X50,AC50,AH50,AM50,AR50,AW50,BB50)-SUM(J50,O50,T50,Y50,AD50)))</f>
        <v>0</v>
      </c>
      <c r="AJ50" s="20">
        <f t="shared" si="10"/>
        <v>0</v>
      </c>
      <c r="AK50" s="20">
        <f t="shared" si="22"/>
        <v>0</v>
      </c>
      <c r="AL50" s="20">
        <f>ROUND(AK50*Priority!D14/12,2)</f>
        <v>0</v>
      </c>
      <c r="AM50" s="20">
        <f>MIN(AK50+AL50,Priority!E14)</f>
        <v>0</v>
      </c>
      <c r="AN50" s="20">
        <f>MIN(MAX(0,AK50+AL50-AM50),MAX(0,Overview!$B$11-SUM(I50,N50,S50,X50,AC50,AH50,AM50,AR50,AW50,BB50)-SUM(J50,O50,T50,Y50,AD50,AI50)))</f>
        <v>0</v>
      </c>
      <c r="AO50" s="20">
        <f t="shared" si="11"/>
        <v>0</v>
      </c>
      <c r="AP50" s="20">
        <f t="shared" si="23"/>
        <v>0</v>
      </c>
      <c r="AQ50" s="20">
        <f>ROUND(AP50*Priority!D15/12,2)</f>
        <v>0</v>
      </c>
      <c r="AR50" s="20">
        <f>MIN(AP50+AQ50,Priority!E15)</f>
        <v>0</v>
      </c>
      <c r="AS50" s="20">
        <f>MIN(MAX(0,AP50+AQ50-AR50),MAX(0,Overview!$B$11-SUM(I50,N50,S50,X50,AC50,AH50,AM50,AR50,AW50,BB50)-SUM(J50,O50,T50,Y50,AD50,AI50,AN50)))</f>
        <v>0</v>
      </c>
      <c r="AT50" s="20">
        <f t="shared" si="12"/>
        <v>0</v>
      </c>
      <c r="AU50" s="20">
        <f t="shared" si="24"/>
        <v>0</v>
      </c>
      <c r="AV50" s="20">
        <f>ROUND(AU50*Priority!D16/12,2)</f>
        <v>0</v>
      </c>
      <c r="AW50" s="20">
        <f>MIN(AU50+AV50,Priority!E16)</f>
        <v>0</v>
      </c>
      <c r="AX50" s="20">
        <f>MIN(MAX(0,AU50+AV50-AW50),MAX(0,Overview!$B$11-SUM(I50,N50,S50,X50,AC50,AH50,AM50,AR50,AW50,BB50)-SUM(J50,O50,T50,Y50,AD50,AI50,AN50,AS50)))</f>
        <v>0</v>
      </c>
      <c r="AY50" s="20">
        <f t="shared" si="13"/>
        <v>0</v>
      </c>
      <c r="AZ50" s="20">
        <f t="shared" si="25"/>
        <v>0</v>
      </c>
      <c r="BA50" s="20">
        <f>ROUND(AZ50*Priority!D17/12,2)</f>
        <v>0</v>
      </c>
      <c r="BB50" s="20">
        <f>MIN(AZ50+BA50,Priority!E17)</f>
        <v>0</v>
      </c>
      <c r="BC50" s="20">
        <f>MIN(MAX(0,AZ50+BA50-BB50),MAX(0,Overview!$B$11-SUM(I50,N50,S50,X50,AC50,AH50,AM50,AR50,AW50,BB50)-SUM(J50,O50,T50,Y50,AD50,AI50,AN50,AS50,AX50)))</f>
        <v>0</v>
      </c>
      <c r="BD50" s="20">
        <f t="shared" si="14"/>
        <v>0</v>
      </c>
    </row>
    <row r="51" ht="22.5" customHeight="1">
      <c r="A51" s="4">
        <v>44.0</v>
      </c>
      <c r="B51" s="20">
        <f t="shared" ref="B51:C51" si="66">SUM(G51,L51,Q51,V51,AA51,AF51,AK51,AP51,AU51,AZ51)</f>
        <v>0</v>
      </c>
      <c r="C51" s="20">
        <f t="shared" si="66"/>
        <v>0</v>
      </c>
      <c r="D51" s="20">
        <f t="shared" si="3"/>
        <v>0</v>
      </c>
      <c r="E51" s="20">
        <f t="shared" si="4"/>
        <v>0</v>
      </c>
      <c r="F51" s="20">
        <f>MAX(0,Overview!$B$11-D51)</f>
        <v>0</v>
      </c>
      <c r="G51" s="20">
        <f t="shared" si="16"/>
        <v>0</v>
      </c>
      <c r="H51" s="20">
        <f>ROUND(G51*Priority!D8/12,2)</f>
        <v>0</v>
      </c>
      <c r="I51" s="20">
        <f>MIN(G51+H51,Priority!E8)</f>
        <v>0</v>
      </c>
      <c r="J51" s="20">
        <f>MIN(MAX(0,G51+H51-I51),MAX(0,Overview!$B$11-SUM(I51,N51,S51,X51,AC51,AH51,AM51,AR51,AW51,BB51)))</f>
        <v>0</v>
      </c>
      <c r="K51" s="20">
        <f t="shared" si="5"/>
        <v>0</v>
      </c>
      <c r="L51" s="20">
        <f t="shared" si="17"/>
        <v>0</v>
      </c>
      <c r="M51" s="20">
        <f>ROUND(L51*Priority!D9/12,2)</f>
        <v>0</v>
      </c>
      <c r="N51" s="20">
        <f>MIN(L51+M51,Priority!E9)</f>
        <v>0</v>
      </c>
      <c r="O51" s="20">
        <f>MIN(MAX(0,L51+M51-N51),MAX(0,Overview!$B$11-SUM(I51,N51,S51,X51,AC51,AH51,AM51,AR51,AW51,BB51)-SUM(J51)))</f>
        <v>0</v>
      </c>
      <c r="P51" s="20">
        <f t="shared" si="6"/>
        <v>0</v>
      </c>
      <c r="Q51" s="20">
        <f t="shared" si="18"/>
        <v>0</v>
      </c>
      <c r="R51" s="20">
        <f>ROUND(Q51*Priority!D10/12,2)</f>
        <v>0</v>
      </c>
      <c r="S51" s="20">
        <f>MIN(Q51+R51,Priority!E10)</f>
        <v>0</v>
      </c>
      <c r="T51" s="20">
        <f>MIN(MAX(0,Q51+R51-S51),MAX(0,Overview!$B$11-SUM(I51,N51,S51,X51,AC51,AH51,AM51,AR51,AW51,BB51)-SUM(J51,O51)))</f>
        <v>0</v>
      </c>
      <c r="U51" s="20">
        <f t="shared" si="7"/>
        <v>0</v>
      </c>
      <c r="V51" s="20">
        <f t="shared" si="19"/>
        <v>0</v>
      </c>
      <c r="W51" s="20">
        <f>ROUND(V51*Priority!D11/12,2)</f>
        <v>0</v>
      </c>
      <c r="X51" s="20">
        <f>MIN(V51+W51,Priority!E11)</f>
        <v>0</v>
      </c>
      <c r="Y51" s="20">
        <f>MIN(MAX(0,V51+W51-X51),MAX(0,Overview!$B$11-SUM(I51,N51,S51,X51,AC51,AH51,AM51,AR51,AW51,BB51)-SUM(J51,O51,T51)))</f>
        <v>0</v>
      </c>
      <c r="Z51" s="20">
        <f t="shared" si="8"/>
        <v>0</v>
      </c>
      <c r="AA51" s="20">
        <f t="shared" si="20"/>
        <v>0</v>
      </c>
      <c r="AB51" s="20">
        <f>ROUND(AA51*Priority!D12/12,2)</f>
        <v>0</v>
      </c>
      <c r="AC51" s="20">
        <f>MIN(AA51+AB51,Priority!E12)</f>
        <v>0</v>
      </c>
      <c r="AD51" s="20">
        <f>MIN(MAX(0,AA51+AB51-AC51),MAX(0,Overview!$B$11-SUM(I51,N51,S51,X51,AC51,AH51,AM51,AR51,AW51,BB51)-SUM(J51,O51,T51,Y51)))</f>
        <v>0</v>
      </c>
      <c r="AE51" s="20">
        <f t="shared" si="9"/>
        <v>0</v>
      </c>
      <c r="AF51" s="20">
        <f t="shared" si="21"/>
        <v>0</v>
      </c>
      <c r="AG51" s="20">
        <f>ROUND(AF51*Priority!D13/12,2)</f>
        <v>0</v>
      </c>
      <c r="AH51" s="20">
        <f>MIN(AF51+AG51,Priority!E13)</f>
        <v>0</v>
      </c>
      <c r="AI51" s="20">
        <f>MIN(MAX(0,AF51+AG51-AH51),MAX(0,Overview!$B$11-SUM(I51,N51,S51,X51,AC51,AH51,AM51,AR51,AW51,BB51)-SUM(J51,O51,T51,Y51,AD51)))</f>
        <v>0</v>
      </c>
      <c r="AJ51" s="20">
        <f t="shared" si="10"/>
        <v>0</v>
      </c>
      <c r="AK51" s="20">
        <f t="shared" si="22"/>
        <v>0</v>
      </c>
      <c r="AL51" s="20">
        <f>ROUND(AK51*Priority!D14/12,2)</f>
        <v>0</v>
      </c>
      <c r="AM51" s="20">
        <f>MIN(AK51+AL51,Priority!E14)</f>
        <v>0</v>
      </c>
      <c r="AN51" s="20">
        <f>MIN(MAX(0,AK51+AL51-AM51),MAX(0,Overview!$B$11-SUM(I51,N51,S51,X51,AC51,AH51,AM51,AR51,AW51,BB51)-SUM(J51,O51,T51,Y51,AD51,AI51)))</f>
        <v>0</v>
      </c>
      <c r="AO51" s="20">
        <f t="shared" si="11"/>
        <v>0</v>
      </c>
      <c r="AP51" s="20">
        <f t="shared" si="23"/>
        <v>0</v>
      </c>
      <c r="AQ51" s="20">
        <f>ROUND(AP51*Priority!D15/12,2)</f>
        <v>0</v>
      </c>
      <c r="AR51" s="20">
        <f>MIN(AP51+AQ51,Priority!E15)</f>
        <v>0</v>
      </c>
      <c r="AS51" s="20">
        <f>MIN(MAX(0,AP51+AQ51-AR51),MAX(0,Overview!$B$11-SUM(I51,N51,S51,X51,AC51,AH51,AM51,AR51,AW51,BB51)-SUM(J51,O51,T51,Y51,AD51,AI51,AN51)))</f>
        <v>0</v>
      </c>
      <c r="AT51" s="20">
        <f t="shared" si="12"/>
        <v>0</v>
      </c>
      <c r="AU51" s="20">
        <f t="shared" si="24"/>
        <v>0</v>
      </c>
      <c r="AV51" s="20">
        <f>ROUND(AU51*Priority!D16/12,2)</f>
        <v>0</v>
      </c>
      <c r="AW51" s="20">
        <f>MIN(AU51+AV51,Priority!E16)</f>
        <v>0</v>
      </c>
      <c r="AX51" s="20">
        <f>MIN(MAX(0,AU51+AV51-AW51),MAX(0,Overview!$B$11-SUM(I51,N51,S51,X51,AC51,AH51,AM51,AR51,AW51,BB51)-SUM(J51,O51,T51,Y51,AD51,AI51,AN51,AS51)))</f>
        <v>0</v>
      </c>
      <c r="AY51" s="20">
        <f t="shared" si="13"/>
        <v>0</v>
      </c>
      <c r="AZ51" s="20">
        <f t="shared" si="25"/>
        <v>0</v>
      </c>
      <c r="BA51" s="20">
        <f>ROUND(AZ51*Priority!D17/12,2)</f>
        <v>0</v>
      </c>
      <c r="BB51" s="20">
        <f>MIN(AZ51+BA51,Priority!E17)</f>
        <v>0</v>
      </c>
      <c r="BC51" s="20">
        <f>MIN(MAX(0,AZ51+BA51-BB51),MAX(0,Overview!$B$11-SUM(I51,N51,S51,X51,AC51,AH51,AM51,AR51,AW51,BB51)-SUM(J51,O51,T51,Y51,AD51,AI51,AN51,AS51,AX51)))</f>
        <v>0</v>
      </c>
      <c r="BD51" s="20">
        <f t="shared" si="14"/>
        <v>0</v>
      </c>
    </row>
    <row r="52" ht="22.5" customHeight="1">
      <c r="A52" s="4">
        <v>45.0</v>
      </c>
      <c r="B52" s="20">
        <f t="shared" ref="B52:C52" si="67">SUM(G52,L52,Q52,V52,AA52,AF52,AK52,AP52,AU52,AZ52)</f>
        <v>0</v>
      </c>
      <c r="C52" s="20">
        <f t="shared" si="67"/>
        <v>0</v>
      </c>
      <c r="D52" s="20">
        <f t="shared" si="3"/>
        <v>0</v>
      </c>
      <c r="E52" s="20">
        <f t="shared" si="4"/>
        <v>0</v>
      </c>
      <c r="F52" s="20">
        <f>MAX(0,Overview!$B$11-D52)</f>
        <v>0</v>
      </c>
      <c r="G52" s="20">
        <f t="shared" si="16"/>
        <v>0</v>
      </c>
      <c r="H52" s="20">
        <f>ROUND(G52*Priority!D8/12,2)</f>
        <v>0</v>
      </c>
      <c r="I52" s="20">
        <f>MIN(G52+H52,Priority!E8)</f>
        <v>0</v>
      </c>
      <c r="J52" s="20">
        <f>MIN(MAX(0,G52+H52-I52),MAX(0,Overview!$B$11-SUM(I52,N52,S52,X52,AC52,AH52,AM52,AR52,AW52,BB52)))</f>
        <v>0</v>
      </c>
      <c r="K52" s="20">
        <f t="shared" si="5"/>
        <v>0</v>
      </c>
      <c r="L52" s="20">
        <f t="shared" si="17"/>
        <v>0</v>
      </c>
      <c r="M52" s="20">
        <f>ROUND(L52*Priority!D9/12,2)</f>
        <v>0</v>
      </c>
      <c r="N52" s="20">
        <f>MIN(L52+M52,Priority!E9)</f>
        <v>0</v>
      </c>
      <c r="O52" s="20">
        <f>MIN(MAX(0,L52+M52-N52),MAX(0,Overview!$B$11-SUM(I52,N52,S52,X52,AC52,AH52,AM52,AR52,AW52,BB52)-SUM(J52)))</f>
        <v>0</v>
      </c>
      <c r="P52" s="20">
        <f t="shared" si="6"/>
        <v>0</v>
      </c>
      <c r="Q52" s="20">
        <f t="shared" si="18"/>
        <v>0</v>
      </c>
      <c r="R52" s="20">
        <f>ROUND(Q52*Priority!D10/12,2)</f>
        <v>0</v>
      </c>
      <c r="S52" s="20">
        <f>MIN(Q52+R52,Priority!E10)</f>
        <v>0</v>
      </c>
      <c r="T52" s="20">
        <f>MIN(MAX(0,Q52+R52-S52),MAX(0,Overview!$B$11-SUM(I52,N52,S52,X52,AC52,AH52,AM52,AR52,AW52,BB52)-SUM(J52,O52)))</f>
        <v>0</v>
      </c>
      <c r="U52" s="20">
        <f t="shared" si="7"/>
        <v>0</v>
      </c>
      <c r="V52" s="20">
        <f t="shared" si="19"/>
        <v>0</v>
      </c>
      <c r="W52" s="20">
        <f>ROUND(V52*Priority!D11/12,2)</f>
        <v>0</v>
      </c>
      <c r="X52" s="20">
        <f>MIN(V52+W52,Priority!E11)</f>
        <v>0</v>
      </c>
      <c r="Y52" s="20">
        <f>MIN(MAX(0,V52+W52-X52),MAX(0,Overview!$B$11-SUM(I52,N52,S52,X52,AC52,AH52,AM52,AR52,AW52,BB52)-SUM(J52,O52,T52)))</f>
        <v>0</v>
      </c>
      <c r="Z52" s="20">
        <f t="shared" si="8"/>
        <v>0</v>
      </c>
      <c r="AA52" s="20">
        <f t="shared" si="20"/>
        <v>0</v>
      </c>
      <c r="AB52" s="20">
        <f>ROUND(AA52*Priority!D12/12,2)</f>
        <v>0</v>
      </c>
      <c r="AC52" s="20">
        <f>MIN(AA52+AB52,Priority!E12)</f>
        <v>0</v>
      </c>
      <c r="AD52" s="20">
        <f>MIN(MAX(0,AA52+AB52-AC52),MAX(0,Overview!$B$11-SUM(I52,N52,S52,X52,AC52,AH52,AM52,AR52,AW52,BB52)-SUM(J52,O52,T52,Y52)))</f>
        <v>0</v>
      </c>
      <c r="AE52" s="20">
        <f t="shared" si="9"/>
        <v>0</v>
      </c>
      <c r="AF52" s="20">
        <f t="shared" si="21"/>
        <v>0</v>
      </c>
      <c r="AG52" s="20">
        <f>ROUND(AF52*Priority!D13/12,2)</f>
        <v>0</v>
      </c>
      <c r="AH52" s="20">
        <f>MIN(AF52+AG52,Priority!E13)</f>
        <v>0</v>
      </c>
      <c r="AI52" s="20">
        <f>MIN(MAX(0,AF52+AG52-AH52),MAX(0,Overview!$B$11-SUM(I52,N52,S52,X52,AC52,AH52,AM52,AR52,AW52,BB52)-SUM(J52,O52,T52,Y52,AD52)))</f>
        <v>0</v>
      </c>
      <c r="AJ52" s="20">
        <f t="shared" si="10"/>
        <v>0</v>
      </c>
      <c r="AK52" s="20">
        <f t="shared" si="22"/>
        <v>0</v>
      </c>
      <c r="AL52" s="20">
        <f>ROUND(AK52*Priority!D14/12,2)</f>
        <v>0</v>
      </c>
      <c r="AM52" s="20">
        <f>MIN(AK52+AL52,Priority!E14)</f>
        <v>0</v>
      </c>
      <c r="AN52" s="20">
        <f>MIN(MAX(0,AK52+AL52-AM52),MAX(0,Overview!$B$11-SUM(I52,N52,S52,X52,AC52,AH52,AM52,AR52,AW52,BB52)-SUM(J52,O52,T52,Y52,AD52,AI52)))</f>
        <v>0</v>
      </c>
      <c r="AO52" s="20">
        <f t="shared" si="11"/>
        <v>0</v>
      </c>
      <c r="AP52" s="20">
        <f t="shared" si="23"/>
        <v>0</v>
      </c>
      <c r="AQ52" s="20">
        <f>ROUND(AP52*Priority!D15/12,2)</f>
        <v>0</v>
      </c>
      <c r="AR52" s="20">
        <f>MIN(AP52+AQ52,Priority!E15)</f>
        <v>0</v>
      </c>
      <c r="AS52" s="20">
        <f>MIN(MAX(0,AP52+AQ52-AR52),MAX(0,Overview!$B$11-SUM(I52,N52,S52,X52,AC52,AH52,AM52,AR52,AW52,BB52)-SUM(J52,O52,T52,Y52,AD52,AI52,AN52)))</f>
        <v>0</v>
      </c>
      <c r="AT52" s="20">
        <f t="shared" si="12"/>
        <v>0</v>
      </c>
      <c r="AU52" s="20">
        <f t="shared" si="24"/>
        <v>0</v>
      </c>
      <c r="AV52" s="20">
        <f>ROUND(AU52*Priority!D16/12,2)</f>
        <v>0</v>
      </c>
      <c r="AW52" s="20">
        <f>MIN(AU52+AV52,Priority!E16)</f>
        <v>0</v>
      </c>
      <c r="AX52" s="20">
        <f>MIN(MAX(0,AU52+AV52-AW52),MAX(0,Overview!$B$11-SUM(I52,N52,S52,X52,AC52,AH52,AM52,AR52,AW52,BB52)-SUM(J52,O52,T52,Y52,AD52,AI52,AN52,AS52)))</f>
        <v>0</v>
      </c>
      <c r="AY52" s="20">
        <f t="shared" si="13"/>
        <v>0</v>
      </c>
      <c r="AZ52" s="20">
        <f t="shared" si="25"/>
        <v>0</v>
      </c>
      <c r="BA52" s="20">
        <f>ROUND(AZ52*Priority!D17/12,2)</f>
        <v>0</v>
      </c>
      <c r="BB52" s="20">
        <f>MIN(AZ52+BA52,Priority!E17)</f>
        <v>0</v>
      </c>
      <c r="BC52" s="20">
        <f>MIN(MAX(0,AZ52+BA52-BB52),MAX(0,Overview!$B$11-SUM(I52,N52,S52,X52,AC52,AH52,AM52,AR52,AW52,BB52)-SUM(J52,O52,T52,Y52,AD52,AI52,AN52,AS52,AX52)))</f>
        <v>0</v>
      </c>
      <c r="BD52" s="20">
        <f t="shared" si="14"/>
        <v>0</v>
      </c>
    </row>
    <row r="53" ht="22.5" customHeight="1">
      <c r="A53" s="4">
        <v>46.0</v>
      </c>
      <c r="B53" s="20">
        <f t="shared" ref="B53:C53" si="68">SUM(G53,L53,Q53,V53,AA53,AF53,AK53,AP53,AU53,AZ53)</f>
        <v>0</v>
      </c>
      <c r="C53" s="20">
        <f t="shared" si="68"/>
        <v>0</v>
      </c>
      <c r="D53" s="20">
        <f t="shared" si="3"/>
        <v>0</v>
      </c>
      <c r="E53" s="20">
        <f t="shared" si="4"/>
        <v>0</v>
      </c>
      <c r="F53" s="20">
        <f>MAX(0,Overview!$B$11-D53)</f>
        <v>0</v>
      </c>
      <c r="G53" s="20">
        <f t="shared" si="16"/>
        <v>0</v>
      </c>
      <c r="H53" s="20">
        <f>ROUND(G53*Priority!D8/12,2)</f>
        <v>0</v>
      </c>
      <c r="I53" s="20">
        <f>MIN(G53+H53,Priority!E8)</f>
        <v>0</v>
      </c>
      <c r="J53" s="20">
        <f>MIN(MAX(0,G53+H53-I53),MAX(0,Overview!$B$11-SUM(I53,N53,S53,X53,AC53,AH53,AM53,AR53,AW53,BB53)))</f>
        <v>0</v>
      </c>
      <c r="K53" s="20">
        <f t="shared" si="5"/>
        <v>0</v>
      </c>
      <c r="L53" s="20">
        <f t="shared" si="17"/>
        <v>0</v>
      </c>
      <c r="M53" s="20">
        <f>ROUND(L53*Priority!D9/12,2)</f>
        <v>0</v>
      </c>
      <c r="N53" s="20">
        <f>MIN(L53+M53,Priority!E9)</f>
        <v>0</v>
      </c>
      <c r="O53" s="20">
        <f>MIN(MAX(0,L53+M53-N53),MAX(0,Overview!$B$11-SUM(I53,N53,S53,X53,AC53,AH53,AM53,AR53,AW53,BB53)-SUM(J53)))</f>
        <v>0</v>
      </c>
      <c r="P53" s="20">
        <f t="shared" si="6"/>
        <v>0</v>
      </c>
      <c r="Q53" s="20">
        <f t="shared" si="18"/>
        <v>0</v>
      </c>
      <c r="R53" s="20">
        <f>ROUND(Q53*Priority!D10/12,2)</f>
        <v>0</v>
      </c>
      <c r="S53" s="20">
        <f>MIN(Q53+R53,Priority!E10)</f>
        <v>0</v>
      </c>
      <c r="T53" s="20">
        <f>MIN(MAX(0,Q53+R53-S53),MAX(0,Overview!$B$11-SUM(I53,N53,S53,X53,AC53,AH53,AM53,AR53,AW53,BB53)-SUM(J53,O53)))</f>
        <v>0</v>
      </c>
      <c r="U53" s="20">
        <f t="shared" si="7"/>
        <v>0</v>
      </c>
      <c r="V53" s="20">
        <f t="shared" si="19"/>
        <v>0</v>
      </c>
      <c r="W53" s="20">
        <f>ROUND(V53*Priority!D11/12,2)</f>
        <v>0</v>
      </c>
      <c r="X53" s="20">
        <f>MIN(V53+W53,Priority!E11)</f>
        <v>0</v>
      </c>
      <c r="Y53" s="20">
        <f>MIN(MAX(0,V53+W53-X53),MAX(0,Overview!$B$11-SUM(I53,N53,S53,X53,AC53,AH53,AM53,AR53,AW53,BB53)-SUM(J53,O53,T53)))</f>
        <v>0</v>
      </c>
      <c r="Z53" s="20">
        <f t="shared" si="8"/>
        <v>0</v>
      </c>
      <c r="AA53" s="20">
        <f t="shared" si="20"/>
        <v>0</v>
      </c>
      <c r="AB53" s="20">
        <f>ROUND(AA53*Priority!D12/12,2)</f>
        <v>0</v>
      </c>
      <c r="AC53" s="20">
        <f>MIN(AA53+AB53,Priority!E12)</f>
        <v>0</v>
      </c>
      <c r="AD53" s="20">
        <f>MIN(MAX(0,AA53+AB53-AC53),MAX(0,Overview!$B$11-SUM(I53,N53,S53,X53,AC53,AH53,AM53,AR53,AW53,BB53)-SUM(J53,O53,T53,Y53)))</f>
        <v>0</v>
      </c>
      <c r="AE53" s="20">
        <f t="shared" si="9"/>
        <v>0</v>
      </c>
      <c r="AF53" s="20">
        <f t="shared" si="21"/>
        <v>0</v>
      </c>
      <c r="AG53" s="20">
        <f>ROUND(AF53*Priority!D13/12,2)</f>
        <v>0</v>
      </c>
      <c r="AH53" s="20">
        <f>MIN(AF53+AG53,Priority!E13)</f>
        <v>0</v>
      </c>
      <c r="AI53" s="20">
        <f>MIN(MAX(0,AF53+AG53-AH53),MAX(0,Overview!$B$11-SUM(I53,N53,S53,X53,AC53,AH53,AM53,AR53,AW53,BB53)-SUM(J53,O53,T53,Y53,AD53)))</f>
        <v>0</v>
      </c>
      <c r="AJ53" s="20">
        <f t="shared" si="10"/>
        <v>0</v>
      </c>
      <c r="AK53" s="20">
        <f t="shared" si="22"/>
        <v>0</v>
      </c>
      <c r="AL53" s="20">
        <f>ROUND(AK53*Priority!D14/12,2)</f>
        <v>0</v>
      </c>
      <c r="AM53" s="20">
        <f>MIN(AK53+AL53,Priority!E14)</f>
        <v>0</v>
      </c>
      <c r="AN53" s="20">
        <f>MIN(MAX(0,AK53+AL53-AM53),MAX(0,Overview!$B$11-SUM(I53,N53,S53,X53,AC53,AH53,AM53,AR53,AW53,BB53)-SUM(J53,O53,T53,Y53,AD53,AI53)))</f>
        <v>0</v>
      </c>
      <c r="AO53" s="20">
        <f t="shared" si="11"/>
        <v>0</v>
      </c>
      <c r="AP53" s="20">
        <f t="shared" si="23"/>
        <v>0</v>
      </c>
      <c r="AQ53" s="20">
        <f>ROUND(AP53*Priority!D15/12,2)</f>
        <v>0</v>
      </c>
      <c r="AR53" s="20">
        <f>MIN(AP53+AQ53,Priority!E15)</f>
        <v>0</v>
      </c>
      <c r="AS53" s="20">
        <f>MIN(MAX(0,AP53+AQ53-AR53),MAX(0,Overview!$B$11-SUM(I53,N53,S53,X53,AC53,AH53,AM53,AR53,AW53,BB53)-SUM(J53,O53,T53,Y53,AD53,AI53,AN53)))</f>
        <v>0</v>
      </c>
      <c r="AT53" s="20">
        <f t="shared" si="12"/>
        <v>0</v>
      </c>
      <c r="AU53" s="20">
        <f t="shared" si="24"/>
        <v>0</v>
      </c>
      <c r="AV53" s="20">
        <f>ROUND(AU53*Priority!D16/12,2)</f>
        <v>0</v>
      </c>
      <c r="AW53" s="20">
        <f>MIN(AU53+AV53,Priority!E16)</f>
        <v>0</v>
      </c>
      <c r="AX53" s="20">
        <f>MIN(MAX(0,AU53+AV53-AW53),MAX(0,Overview!$B$11-SUM(I53,N53,S53,X53,AC53,AH53,AM53,AR53,AW53,BB53)-SUM(J53,O53,T53,Y53,AD53,AI53,AN53,AS53)))</f>
        <v>0</v>
      </c>
      <c r="AY53" s="20">
        <f t="shared" si="13"/>
        <v>0</v>
      </c>
      <c r="AZ53" s="20">
        <f t="shared" si="25"/>
        <v>0</v>
      </c>
      <c r="BA53" s="20">
        <f>ROUND(AZ53*Priority!D17/12,2)</f>
        <v>0</v>
      </c>
      <c r="BB53" s="20">
        <f>MIN(AZ53+BA53,Priority!E17)</f>
        <v>0</v>
      </c>
      <c r="BC53" s="20">
        <f>MIN(MAX(0,AZ53+BA53-BB53),MAX(0,Overview!$B$11-SUM(I53,N53,S53,X53,AC53,AH53,AM53,AR53,AW53,BB53)-SUM(J53,O53,T53,Y53,AD53,AI53,AN53,AS53,AX53)))</f>
        <v>0</v>
      </c>
      <c r="BD53" s="20">
        <f t="shared" si="14"/>
        <v>0</v>
      </c>
    </row>
    <row r="54" ht="22.5" customHeight="1">
      <c r="A54" s="4">
        <v>47.0</v>
      </c>
      <c r="B54" s="20">
        <f t="shared" ref="B54:C54" si="69">SUM(G54,L54,Q54,V54,AA54,AF54,AK54,AP54,AU54,AZ54)</f>
        <v>0</v>
      </c>
      <c r="C54" s="20">
        <f t="shared" si="69"/>
        <v>0</v>
      </c>
      <c r="D54" s="20">
        <f t="shared" si="3"/>
        <v>0</v>
      </c>
      <c r="E54" s="20">
        <f t="shared" si="4"/>
        <v>0</v>
      </c>
      <c r="F54" s="20">
        <f>MAX(0,Overview!$B$11-D54)</f>
        <v>0</v>
      </c>
      <c r="G54" s="20">
        <f t="shared" si="16"/>
        <v>0</v>
      </c>
      <c r="H54" s="20">
        <f>ROUND(G54*Priority!D8/12,2)</f>
        <v>0</v>
      </c>
      <c r="I54" s="20">
        <f>MIN(G54+H54,Priority!E8)</f>
        <v>0</v>
      </c>
      <c r="J54" s="20">
        <f>MIN(MAX(0,G54+H54-I54),MAX(0,Overview!$B$11-SUM(I54,N54,S54,X54,AC54,AH54,AM54,AR54,AW54,BB54)))</f>
        <v>0</v>
      </c>
      <c r="K54" s="20">
        <f t="shared" si="5"/>
        <v>0</v>
      </c>
      <c r="L54" s="20">
        <f t="shared" si="17"/>
        <v>0</v>
      </c>
      <c r="M54" s="20">
        <f>ROUND(L54*Priority!D9/12,2)</f>
        <v>0</v>
      </c>
      <c r="N54" s="20">
        <f>MIN(L54+M54,Priority!E9)</f>
        <v>0</v>
      </c>
      <c r="O54" s="20">
        <f>MIN(MAX(0,L54+M54-N54),MAX(0,Overview!$B$11-SUM(I54,N54,S54,X54,AC54,AH54,AM54,AR54,AW54,BB54)-SUM(J54)))</f>
        <v>0</v>
      </c>
      <c r="P54" s="20">
        <f t="shared" si="6"/>
        <v>0</v>
      </c>
      <c r="Q54" s="20">
        <f t="shared" si="18"/>
        <v>0</v>
      </c>
      <c r="R54" s="20">
        <f>ROUND(Q54*Priority!D10/12,2)</f>
        <v>0</v>
      </c>
      <c r="S54" s="20">
        <f>MIN(Q54+R54,Priority!E10)</f>
        <v>0</v>
      </c>
      <c r="T54" s="20">
        <f>MIN(MAX(0,Q54+R54-S54),MAX(0,Overview!$B$11-SUM(I54,N54,S54,X54,AC54,AH54,AM54,AR54,AW54,BB54)-SUM(J54,O54)))</f>
        <v>0</v>
      </c>
      <c r="U54" s="20">
        <f t="shared" si="7"/>
        <v>0</v>
      </c>
      <c r="V54" s="20">
        <f t="shared" si="19"/>
        <v>0</v>
      </c>
      <c r="W54" s="20">
        <f>ROUND(V54*Priority!D11/12,2)</f>
        <v>0</v>
      </c>
      <c r="X54" s="20">
        <f>MIN(V54+W54,Priority!E11)</f>
        <v>0</v>
      </c>
      <c r="Y54" s="20">
        <f>MIN(MAX(0,V54+W54-X54),MAX(0,Overview!$B$11-SUM(I54,N54,S54,X54,AC54,AH54,AM54,AR54,AW54,BB54)-SUM(J54,O54,T54)))</f>
        <v>0</v>
      </c>
      <c r="Z54" s="20">
        <f t="shared" si="8"/>
        <v>0</v>
      </c>
      <c r="AA54" s="20">
        <f t="shared" si="20"/>
        <v>0</v>
      </c>
      <c r="AB54" s="20">
        <f>ROUND(AA54*Priority!D12/12,2)</f>
        <v>0</v>
      </c>
      <c r="AC54" s="20">
        <f>MIN(AA54+AB54,Priority!E12)</f>
        <v>0</v>
      </c>
      <c r="AD54" s="20">
        <f>MIN(MAX(0,AA54+AB54-AC54),MAX(0,Overview!$B$11-SUM(I54,N54,S54,X54,AC54,AH54,AM54,AR54,AW54,BB54)-SUM(J54,O54,T54,Y54)))</f>
        <v>0</v>
      </c>
      <c r="AE54" s="20">
        <f t="shared" si="9"/>
        <v>0</v>
      </c>
      <c r="AF54" s="20">
        <f t="shared" si="21"/>
        <v>0</v>
      </c>
      <c r="AG54" s="20">
        <f>ROUND(AF54*Priority!D13/12,2)</f>
        <v>0</v>
      </c>
      <c r="AH54" s="20">
        <f>MIN(AF54+AG54,Priority!E13)</f>
        <v>0</v>
      </c>
      <c r="AI54" s="20">
        <f>MIN(MAX(0,AF54+AG54-AH54),MAX(0,Overview!$B$11-SUM(I54,N54,S54,X54,AC54,AH54,AM54,AR54,AW54,BB54)-SUM(J54,O54,T54,Y54,AD54)))</f>
        <v>0</v>
      </c>
      <c r="AJ54" s="20">
        <f t="shared" si="10"/>
        <v>0</v>
      </c>
      <c r="AK54" s="20">
        <f t="shared" si="22"/>
        <v>0</v>
      </c>
      <c r="AL54" s="20">
        <f>ROUND(AK54*Priority!D14/12,2)</f>
        <v>0</v>
      </c>
      <c r="AM54" s="20">
        <f>MIN(AK54+AL54,Priority!E14)</f>
        <v>0</v>
      </c>
      <c r="AN54" s="20">
        <f>MIN(MAX(0,AK54+AL54-AM54),MAX(0,Overview!$B$11-SUM(I54,N54,S54,X54,AC54,AH54,AM54,AR54,AW54,BB54)-SUM(J54,O54,T54,Y54,AD54,AI54)))</f>
        <v>0</v>
      </c>
      <c r="AO54" s="20">
        <f t="shared" si="11"/>
        <v>0</v>
      </c>
      <c r="AP54" s="20">
        <f t="shared" si="23"/>
        <v>0</v>
      </c>
      <c r="AQ54" s="20">
        <f>ROUND(AP54*Priority!D15/12,2)</f>
        <v>0</v>
      </c>
      <c r="AR54" s="20">
        <f>MIN(AP54+AQ54,Priority!E15)</f>
        <v>0</v>
      </c>
      <c r="AS54" s="20">
        <f>MIN(MAX(0,AP54+AQ54-AR54),MAX(0,Overview!$B$11-SUM(I54,N54,S54,X54,AC54,AH54,AM54,AR54,AW54,BB54)-SUM(J54,O54,T54,Y54,AD54,AI54,AN54)))</f>
        <v>0</v>
      </c>
      <c r="AT54" s="20">
        <f t="shared" si="12"/>
        <v>0</v>
      </c>
      <c r="AU54" s="20">
        <f t="shared" si="24"/>
        <v>0</v>
      </c>
      <c r="AV54" s="20">
        <f>ROUND(AU54*Priority!D16/12,2)</f>
        <v>0</v>
      </c>
      <c r="AW54" s="20">
        <f>MIN(AU54+AV54,Priority!E16)</f>
        <v>0</v>
      </c>
      <c r="AX54" s="20">
        <f>MIN(MAX(0,AU54+AV54-AW54),MAX(0,Overview!$B$11-SUM(I54,N54,S54,X54,AC54,AH54,AM54,AR54,AW54,BB54)-SUM(J54,O54,T54,Y54,AD54,AI54,AN54,AS54)))</f>
        <v>0</v>
      </c>
      <c r="AY54" s="20">
        <f t="shared" si="13"/>
        <v>0</v>
      </c>
      <c r="AZ54" s="20">
        <f t="shared" si="25"/>
        <v>0</v>
      </c>
      <c r="BA54" s="20">
        <f>ROUND(AZ54*Priority!D17/12,2)</f>
        <v>0</v>
      </c>
      <c r="BB54" s="20">
        <f>MIN(AZ54+BA54,Priority!E17)</f>
        <v>0</v>
      </c>
      <c r="BC54" s="20">
        <f>MIN(MAX(0,AZ54+BA54-BB54),MAX(0,Overview!$B$11-SUM(I54,N54,S54,X54,AC54,AH54,AM54,AR54,AW54,BB54)-SUM(J54,O54,T54,Y54,AD54,AI54,AN54,AS54,AX54)))</f>
        <v>0</v>
      </c>
      <c r="BD54" s="20">
        <f t="shared" si="14"/>
        <v>0</v>
      </c>
    </row>
    <row r="55" ht="22.5" customHeight="1">
      <c r="A55" s="4">
        <v>48.0</v>
      </c>
      <c r="B55" s="20">
        <f t="shared" ref="B55:C55" si="70">SUM(G55,L55,Q55,V55,AA55,AF55,AK55,AP55,AU55,AZ55)</f>
        <v>0</v>
      </c>
      <c r="C55" s="20">
        <f t="shared" si="70"/>
        <v>0</v>
      </c>
      <c r="D55" s="20">
        <f t="shared" si="3"/>
        <v>0</v>
      </c>
      <c r="E55" s="20">
        <f t="shared" si="4"/>
        <v>0</v>
      </c>
      <c r="F55" s="20">
        <f>MAX(0,Overview!$B$11-D55)</f>
        <v>0</v>
      </c>
      <c r="G55" s="20">
        <f t="shared" si="16"/>
        <v>0</v>
      </c>
      <c r="H55" s="20">
        <f>ROUND(G55*Priority!D8/12,2)</f>
        <v>0</v>
      </c>
      <c r="I55" s="20">
        <f>MIN(G55+H55,Priority!E8)</f>
        <v>0</v>
      </c>
      <c r="J55" s="20">
        <f>MIN(MAX(0,G55+H55-I55),MAX(0,Overview!$B$11-SUM(I55,N55,S55,X55,AC55,AH55,AM55,AR55,AW55,BB55)))</f>
        <v>0</v>
      </c>
      <c r="K55" s="20">
        <f t="shared" si="5"/>
        <v>0</v>
      </c>
      <c r="L55" s="20">
        <f t="shared" si="17"/>
        <v>0</v>
      </c>
      <c r="M55" s="20">
        <f>ROUND(L55*Priority!D9/12,2)</f>
        <v>0</v>
      </c>
      <c r="N55" s="20">
        <f>MIN(L55+M55,Priority!E9)</f>
        <v>0</v>
      </c>
      <c r="O55" s="20">
        <f>MIN(MAX(0,L55+M55-N55),MAX(0,Overview!$B$11-SUM(I55,N55,S55,X55,AC55,AH55,AM55,AR55,AW55,BB55)-SUM(J55)))</f>
        <v>0</v>
      </c>
      <c r="P55" s="20">
        <f t="shared" si="6"/>
        <v>0</v>
      </c>
      <c r="Q55" s="20">
        <f t="shared" si="18"/>
        <v>0</v>
      </c>
      <c r="R55" s="20">
        <f>ROUND(Q55*Priority!D10/12,2)</f>
        <v>0</v>
      </c>
      <c r="S55" s="20">
        <f>MIN(Q55+R55,Priority!E10)</f>
        <v>0</v>
      </c>
      <c r="T55" s="20">
        <f>MIN(MAX(0,Q55+R55-S55),MAX(0,Overview!$B$11-SUM(I55,N55,S55,X55,AC55,AH55,AM55,AR55,AW55,BB55)-SUM(J55,O55)))</f>
        <v>0</v>
      </c>
      <c r="U55" s="20">
        <f t="shared" si="7"/>
        <v>0</v>
      </c>
      <c r="V55" s="20">
        <f t="shared" si="19"/>
        <v>0</v>
      </c>
      <c r="W55" s="20">
        <f>ROUND(V55*Priority!D11/12,2)</f>
        <v>0</v>
      </c>
      <c r="X55" s="20">
        <f>MIN(V55+W55,Priority!E11)</f>
        <v>0</v>
      </c>
      <c r="Y55" s="20">
        <f>MIN(MAX(0,V55+W55-X55),MAX(0,Overview!$B$11-SUM(I55,N55,S55,X55,AC55,AH55,AM55,AR55,AW55,BB55)-SUM(J55,O55,T55)))</f>
        <v>0</v>
      </c>
      <c r="Z55" s="20">
        <f t="shared" si="8"/>
        <v>0</v>
      </c>
      <c r="AA55" s="20">
        <f t="shared" si="20"/>
        <v>0</v>
      </c>
      <c r="AB55" s="20">
        <f>ROUND(AA55*Priority!D12/12,2)</f>
        <v>0</v>
      </c>
      <c r="AC55" s="20">
        <f>MIN(AA55+AB55,Priority!E12)</f>
        <v>0</v>
      </c>
      <c r="AD55" s="20">
        <f>MIN(MAX(0,AA55+AB55-AC55),MAX(0,Overview!$B$11-SUM(I55,N55,S55,X55,AC55,AH55,AM55,AR55,AW55,BB55)-SUM(J55,O55,T55,Y55)))</f>
        <v>0</v>
      </c>
      <c r="AE55" s="20">
        <f t="shared" si="9"/>
        <v>0</v>
      </c>
      <c r="AF55" s="20">
        <f t="shared" si="21"/>
        <v>0</v>
      </c>
      <c r="AG55" s="20">
        <f>ROUND(AF55*Priority!D13/12,2)</f>
        <v>0</v>
      </c>
      <c r="AH55" s="20">
        <f>MIN(AF55+AG55,Priority!E13)</f>
        <v>0</v>
      </c>
      <c r="AI55" s="20">
        <f>MIN(MAX(0,AF55+AG55-AH55),MAX(0,Overview!$B$11-SUM(I55,N55,S55,X55,AC55,AH55,AM55,AR55,AW55,BB55)-SUM(J55,O55,T55,Y55,AD55)))</f>
        <v>0</v>
      </c>
      <c r="AJ55" s="20">
        <f t="shared" si="10"/>
        <v>0</v>
      </c>
      <c r="AK55" s="20">
        <f t="shared" si="22"/>
        <v>0</v>
      </c>
      <c r="AL55" s="20">
        <f>ROUND(AK55*Priority!D14/12,2)</f>
        <v>0</v>
      </c>
      <c r="AM55" s="20">
        <f>MIN(AK55+AL55,Priority!E14)</f>
        <v>0</v>
      </c>
      <c r="AN55" s="20">
        <f>MIN(MAX(0,AK55+AL55-AM55),MAX(0,Overview!$B$11-SUM(I55,N55,S55,X55,AC55,AH55,AM55,AR55,AW55,BB55)-SUM(J55,O55,T55,Y55,AD55,AI55)))</f>
        <v>0</v>
      </c>
      <c r="AO55" s="20">
        <f t="shared" si="11"/>
        <v>0</v>
      </c>
      <c r="AP55" s="20">
        <f t="shared" si="23"/>
        <v>0</v>
      </c>
      <c r="AQ55" s="20">
        <f>ROUND(AP55*Priority!D15/12,2)</f>
        <v>0</v>
      </c>
      <c r="AR55" s="20">
        <f>MIN(AP55+AQ55,Priority!E15)</f>
        <v>0</v>
      </c>
      <c r="AS55" s="20">
        <f>MIN(MAX(0,AP55+AQ55-AR55),MAX(0,Overview!$B$11-SUM(I55,N55,S55,X55,AC55,AH55,AM55,AR55,AW55,BB55)-SUM(J55,O55,T55,Y55,AD55,AI55,AN55)))</f>
        <v>0</v>
      </c>
      <c r="AT55" s="20">
        <f t="shared" si="12"/>
        <v>0</v>
      </c>
      <c r="AU55" s="20">
        <f t="shared" si="24"/>
        <v>0</v>
      </c>
      <c r="AV55" s="20">
        <f>ROUND(AU55*Priority!D16/12,2)</f>
        <v>0</v>
      </c>
      <c r="AW55" s="20">
        <f>MIN(AU55+AV55,Priority!E16)</f>
        <v>0</v>
      </c>
      <c r="AX55" s="20">
        <f>MIN(MAX(0,AU55+AV55-AW55),MAX(0,Overview!$B$11-SUM(I55,N55,S55,X55,AC55,AH55,AM55,AR55,AW55,BB55)-SUM(J55,O55,T55,Y55,AD55,AI55,AN55,AS55)))</f>
        <v>0</v>
      </c>
      <c r="AY55" s="20">
        <f t="shared" si="13"/>
        <v>0</v>
      </c>
      <c r="AZ55" s="20">
        <f t="shared" si="25"/>
        <v>0</v>
      </c>
      <c r="BA55" s="20">
        <f>ROUND(AZ55*Priority!D17/12,2)</f>
        <v>0</v>
      </c>
      <c r="BB55" s="20">
        <f>MIN(AZ55+BA55,Priority!E17)</f>
        <v>0</v>
      </c>
      <c r="BC55" s="20">
        <f>MIN(MAX(0,AZ55+BA55-BB55),MAX(0,Overview!$B$11-SUM(I55,N55,S55,X55,AC55,AH55,AM55,AR55,AW55,BB55)-SUM(J55,O55,T55,Y55,AD55,AI55,AN55,AS55,AX55)))</f>
        <v>0</v>
      </c>
      <c r="BD55" s="20">
        <f t="shared" si="14"/>
        <v>0</v>
      </c>
    </row>
    <row r="56" ht="22.5" customHeight="1">
      <c r="A56" s="4">
        <v>49.0</v>
      </c>
      <c r="B56" s="20">
        <f t="shared" ref="B56:C56" si="71">SUM(G56,L56,Q56,V56,AA56,AF56,AK56,AP56,AU56,AZ56)</f>
        <v>0</v>
      </c>
      <c r="C56" s="20">
        <f t="shared" si="71"/>
        <v>0</v>
      </c>
      <c r="D56" s="20">
        <f t="shared" si="3"/>
        <v>0</v>
      </c>
      <c r="E56" s="20">
        <f t="shared" si="4"/>
        <v>0</v>
      </c>
      <c r="F56" s="20">
        <f>MAX(0,Overview!$B$11-D56)</f>
        <v>0</v>
      </c>
      <c r="G56" s="20">
        <f t="shared" si="16"/>
        <v>0</v>
      </c>
      <c r="H56" s="20">
        <f>ROUND(G56*Priority!D8/12,2)</f>
        <v>0</v>
      </c>
      <c r="I56" s="20">
        <f>MIN(G56+H56,Priority!E8)</f>
        <v>0</v>
      </c>
      <c r="J56" s="20">
        <f>MIN(MAX(0,G56+H56-I56),MAX(0,Overview!$B$11-SUM(I56,N56,S56,X56,AC56,AH56,AM56,AR56,AW56,BB56)))</f>
        <v>0</v>
      </c>
      <c r="K56" s="20">
        <f t="shared" si="5"/>
        <v>0</v>
      </c>
      <c r="L56" s="20">
        <f t="shared" si="17"/>
        <v>0</v>
      </c>
      <c r="M56" s="20">
        <f>ROUND(L56*Priority!D9/12,2)</f>
        <v>0</v>
      </c>
      <c r="N56" s="20">
        <f>MIN(L56+M56,Priority!E9)</f>
        <v>0</v>
      </c>
      <c r="O56" s="20">
        <f>MIN(MAX(0,L56+M56-N56),MAX(0,Overview!$B$11-SUM(I56,N56,S56,X56,AC56,AH56,AM56,AR56,AW56,BB56)-SUM(J56)))</f>
        <v>0</v>
      </c>
      <c r="P56" s="20">
        <f t="shared" si="6"/>
        <v>0</v>
      </c>
      <c r="Q56" s="20">
        <f t="shared" si="18"/>
        <v>0</v>
      </c>
      <c r="R56" s="20">
        <f>ROUND(Q56*Priority!D10/12,2)</f>
        <v>0</v>
      </c>
      <c r="S56" s="20">
        <f>MIN(Q56+R56,Priority!E10)</f>
        <v>0</v>
      </c>
      <c r="T56" s="20">
        <f>MIN(MAX(0,Q56+R56-S56),MAX(0,Overview!$B$11-SUM(I56,N56,S56,X56,AC56,AH56,AM56,AR56,AW56,BB56)-SUM(J56,O56)))</f>
        <v>0</v>
      </c>
      <c r="U56" s="20">
        <f t="shared" si="7"/>
        <v>0</v>
      </c>
      <c r="V56" s="20">
        <f t="shared" si="19"/>
        <v>0</v>
      </c>
      <c r="W56" s="20">
        <f>ROUND(V56*Priority!D11/12,2)</f>
        <v>0</v>
      </c>
      <c r="X56" s="20">
        <f>MIN(V56+W56,Priority!E11)</f>
        <v>0</v>
      </c>
      <c r="Y56" s="20">
        <f>MIN(MAX(0,V56+W56-X56),MAX(0,Overview!$B$11-SUM(I56,N56,S56,X56,AC56,AH56,AM56,AR56,AW56,BB56)-SUM(J56,O56,T56)))</f>
        <v>0</v>
      </c>
      <c r="Z56" s="20">
        <f t="shared" si="8"/>
        <v>0</v>
      </c>
      <c r="AA56" s="20">
        <f t="shared" si="20"/>
        <v>0</v>
      </c>
      <c r="AB56" s="20">
        <f>ROUND(AA56*Priority!D12/12,2)</f>
        <v>0</v>
      </c>
      <c r="AC56" s="20">
        <f>MIN(AA56+AB56,Priority!E12)</f>
        <v>0</v>
      </c>
      <c r="AD56" s="20">
        <f>MIN(MAX(0,AA56+AB56-AC56),MAX(0,Overview!$B$11-SUM(I56,N56,S56,X56,AC56,AH56,AM56,AR56,AW56,BB56)-SUM(J56,O56,T56,Y56)))</f>
        <v>0</v>
      </c>
      <c r="AE56" s="20">
        <f t="shared" si="9"/>
        <v>0</v>
      </c>
      <c r="AF56" s="20">
        <f t="shared" si="21"/>
        <v>0</v>
      </c>
      <c r="AG56" s="20">
        <f>ROUND(AF56*Priority!D13/12,2)</f>
        <v>0</v>
      </c>
      <c r="AH56" s="20">
        <f>MIN(AF56+AG56,Priority!E13)</f>
        <v>0</v>
      </c>
      <c r="AI56" s="20">
        <f>MIN(MAX(0,AF56+AG56-AH56),MAX(0,Overview!$B$11-SUM(I56,N56,S56,X56,AC56,AH56,AM56,AR56,AW56,BB56)-SUM(J56,O56,T56,Y56,AD56)))</f>
        <v>0</v>
      </c>
      <c r="AJ56" s="20">
        <f t="shared" si="10"/>
        <v>0</v>
      </c>
      <c r="AK56" s="20">
        <f t="shared" si="22"/>
        <v>0</v>
      </c>
      <c r="AL56" s="20">
        <f>ROUND(AK56*Priority!D14/12,2)</f>
        <v>0</v>
      </c>
      <c r="AM56" s="20">
        <f>MIN(AK56+AL56,Priority!E14)</f>
        <v>0</v>
      </c>
      <c r="AN56" s="20">
        <f>MIN(MAX(0,AK56+AL56-AM56),MAX(0,Overview!$B$11-SUM(I56,N56,S56,X56,AC56,AH56,AM56,AR56,AW56,BB56)-SUM(J56,O56,T56,Y56,AD56,AI56)))</f>
        <v>0</v>
      </c>
      <c r="AO56" s="20">
        <f t="shared" si="11"/>
        <v>0</v>
      </c>
      <c r="AP56" s="20">
        <f t="shared" si="23"/>
        <v>0</v>
      </c>
      <c r="AQ56" s="20">
        <f>ROUND(AP56*Priority!D15/12,2)</f>
        <v>0</v>
      </c>
      <c r="AR56" s="20">
        <f>MIN(AP56+AQ56,Priority!E15)</f>
        <v>0</v>
      </c>
      <c r="AS56" s="20">
        <f>MIN(MAX(0,AP56+AQ56-AR56),MAX(0,Overview!$B$11-SUM(I56,N56,S56,X56,AC56,AH56,AM56,AR56,AW56,BB56)-SUM(J56,O56,T56,Y56,AD56,AI56,AN56)))</f>
        <v>0</v>
      </c>
      <c r="AT56" s="20">
        <f t="shared" si="12"/>
        <v>0</v>
      </c>
      <c r="AU56" s="20">
        <f t="shared" si="24"/>
        <v>0</v>
      </c>
      <c r="AV56" s="20">
        <f>ROUND(AU56*Priority!D16/12,2)</f>
        <v>0</v>
      </c>
      <c r="AW56" s="20">
        <f>MIN(AU56+AV56,Priority!E16)</f>
        <v>0</v>
      </c>
      <c r="AX56" s="20">
        <f>MIN(MAX(0,AU56+AV56-AW56),MAX(0,Overview!$B$11-SUM(I56,N56,S56,X56,AC56,AH56,AM56,AR56,AW56,BB56)-SUM(J56,O56,T56,Y56,AD56,AI56,AN56,AS56)))</f>
        <v>0</v>
      </c>
      <c r="AY56" s="20">
        <f t="shared" si="13"/>
        <v>0</v>
      </c>
      <c r="AZ56" s="20">
        <f t="shared" si="25"/>
        <v>0</v>
      </c>
      <c r="BA56" s="20">
        <f>ROUND(AZ56*Priority!D17/12,2)</f>
        <v>0</v>
      </c>
      <c r="BB56" s="20">
        <f>MIN(AZ56+BA56,Priority!E17)</f>
        <v>0</v>
      </c>
      <c r="BC56" s="20">
        <f>MIN(MAX(0,AZ56+BA56-BB56),MAX(0,Overview!$B$11-SUM(I56,N56,S56,X56,AC56,AH56,AM56,AR56,AW56,BB56)-SUM(J56,O56,T56,Y56,AD56,AI56,AN56,AS56,AX56)))</f>
        <v>0</v>
      </c>
      <c r="BD56" s="20">
        <f t="shared" si="14"/>
        <v>0</v>
      </c>
    </row>
    <row r="57" ht="22.5" customHeight="1">
      <c r="A57" s="4">
        <v>50.0</v>
      </c>
      <c r="B57" s="20">
        <f t="shared" ref="B57:C57" si="72">SUM(G57,L57,Q57,V57,AA57,AF57,AK57,AP57,AU57,AZ57)</f>
        <v>0</v>
      </c>
      <c r="C57" s="20">
        <f t="shared" si="72"/>
        <v>0</v>
      </c>
      <c r="D57" s="20">
        <f t="shared" si="3"/>
        <v>0</v>
      </c>
      <c r="E57" s="20">
        <f t="shared" si="4"/>
        <v>0</v>
      </c>
      <c r="F57" s="20">
        <f>MAX(0,Overview!$B$11-D57)</f>
        <v>0</v>
      </c>
      <c r="G57" s="20">
        <f t="shared" si="16"/>
        <v>0</v>
      </c>
      <c r="H57" s="20">
        <f>ROUND(G57*Priority!D8/12,2)</f>
        <v>0</v>
      </c>
      <c r="I57" s="20">
        <f>MIN(G57+H57,Priority!E8)</f>
        <v>0</v>
      </c>
      <c r="J57" s="20">
        <f>MIN(MAX(0,G57+H57-I57),MAX(0,Overview!$B$11-SUM(I57,N57,S57,X57,AC57,AH57,AM57,AR57,AW57,BB57)))</f>
        <v>0</v>
      </c>
      <c r="K57" s="20">
        <f t="shared" si="5"/>
        <v>0</v>
      </c>
      <c r="L57" s="20">
        <f t="shared" si="17"/>
        <v>0</v>
      </c>
      <c r="M57" s="20">
        <f>ROUND(L57*Priority!D9/12,2)</f>
        <v>0</v>
      </c>
      <c r="N57" s="20">
        <f>MIN(L57+M57,Priority!E9)</f>
        <v>0</v>
      </c>
      <c r="O57" s="20">
        <f>MIN(MAX(0,L57+M57-N57),MAX(0,Overview!$B$11-SUM(I57,N57,S57,X57,AC57,AH57,AM57,AR57,AW57,BB57)-SUM(J57)))</f>
        <v>0</v>
      </c>
      <c r="P57" s="20">
        <f t="shared" si="6"/>
        <v>0</v>
      </c>
      <c r="Q57" s="20">
        <f t="shared" si="18"/>
        <v>0</v>
      </c>
      <c r="R57" s="20">
        <f>ROUND(Q57*Priority!D10/12,2)</f>
        <v>0</v>
      </c>
      <c r="S57" s="20">
        <f>MIN(Q57+R57,Priority!E10)</f>
        <v>0</v>
      </c>
      <c r="T57" s="20">
        <f>MIN(MAX(0,Q57+R57-S57),MAX(0,Overview!$B$11-SUM(I57,N57,S57,X57,AC57,AH57,AM57,AR57,AW57,BB57)-SUM(J57,O57)))</f>
        <v>0</v>
      </c>
      <c r="U57" s="20">
        <f t="shared" si="7"/>
        <v>0</v>
      </c>
      <c r="V57" s="20">
        <f t="shared" si="19"/>
        <v>0</v>
      </c>
      <c r="W57" s="20">
        <f>ROUND(V57*Priority!D11/12,2)</f>
        <v>0</v>
      </c>
      <c r="X57" s="20">
        <f>MIN(V57+W57,Priority!E11)</f>
        <v>0</v>
      </c>
      <c r="Y57" s="20">
        <f>MIN(MAX(0,V57+W57-X57),MAX(0,Overview!$B$11-SUM(I57,N57,S57,X57,AC57,AH57,AM57,AR57,AW57,BB57)-SUM(J57,O57,T57)))</f>
        <v>0</v>
      </c>
      <c r="Z57" s="20">
        <f t="shared" si="8"/>
        <v>0</v>
      </c>
      <c r="AA57" s="20">
        <f t="shared" si="20"/>
        <v>0</v>
      </c>
      <c r="AB57" s="20">
        <f>ROUND(AA57*Priority!D12/12,2)</f>
        <v>0</v>
      </c>
      <c r="AC57" s="20">
        <f>MIN(AA57+AB57,Priority!E12)</f>
        <v>0</v>
      </c>
      <c r="AD57" s="20">
        <f>MIN(MAX(0,AA57+AB57-AC57),MAX(0,Overview!$B$11-SUM(I57,N57,S57,X57,AC57,AH57,AM57,AR57,AW57,BB57)-SUM(J57,O57,T57,Y57)))</f>
        <v>0</v>
      </c>
      <c r="AE57" s="20">
        <f t="shared" si="9"/>
        <v>0</v>
      </c>
      <c r="AF57" s="20">
        <f t="shared" si="21"/>
        <v>0</v>
      </c>
      <c r="AG57" s="20">
        <f>ROUND(AF57*Priority!D13/12,2)</f>
        <v>0</v>
      </c>
      <c r="AH57" s="20">
        <f>MIN(AF57+AG57,Priority!E13)</f>
        <v>0</v>
      </c>
      <c r="AI57" s="20">
        <f>MIN(MAX(0,AF57+AG57-AH57),MAX(0,Overview!$B$11-SUM(I57,N57,S57,X57,AC57,AH57,AM57,AR57,AW57,BB57)-SUM(J57,O57,T57,Y57,AD57)))</f>
        <v>0</v>
      </c>
      <c r="AJ57" s="20">
        <f t="shared" si="10"/>
        <v>0</v>
      </c>
      <c r="AK57" s="20">
        <f t="shared" si="22"/>
        <v>0</v>
      </c>
      <c r="AL57" s="20">
        <f>ROUND(AK57*Priority!D14/12,2)</f>
        <v>0</v>
      </c>
      <c r="AM57" s="20">
        <f>MIN(AK57+AL57,Priority!E14)</f>
        <v>0</v>
      </c>
      <c r="AN57" s="20">
        <f>MIN(MAX(0,AK57+AL57-AM57),MAX(0,Overview!$B$11-SUM(I57,N57,S57,X57,AC57,AH57,AM57,AR57,AW57,BB57)-SUM(J57,O57,T57,Y57,AD57,AI57)))</f>
        <v>0</v>
      </c>
      <c r="AO57" s="20">
        <f t="shared" si="11"/>
        <v>0</v>
      </c>
      <c r="AP57" s="20">
        <f t="shared" si="23"/>
        <v>0</v>
      </c>
      <c r="AQ57" s="20">
        <f>ROUND(AP57*Priority!D15/12,2)</f>
        <v>0</v>
      </c>
      <c r="AR57" s="20">
        <f>MIN(AP57+AQ57,Priority!E15)</f>
        <v>0</v>
      </c>
      <c r="AS57" s="20">
        <f>MIN(MAX(0,AP57+AQ57-AR57),MAX(0,Overview!$B$11-SUM(I57,N57,S57,X57,AC57,AH57,AM57,AR57,AW57,BB57)-SUM(J57,O57,T57,Y57,AD57,AI57,AN57)))</f>
        <v>0</v>
      </c>
      <c r="AT57" s="20">
        <f t="shared" si="12"/>
        <v>0</v>
      </c>
      <c r="AU57" s="20">
        <f t="shared" si="24"/>
        <v>0</v>
      </c>
      <c r="AV57" s="20">
        <f>ROUND(AU57*Priority!D16/12,2)</f>
        <v>0</v>
      </c>
      <c r="AW57" s="20">
        <f>MIN(AU57+AV57,Priority!E16)</f>
        <v>0</v>
      </c>
      <c r="AX57" s="20">
        <f>MIN(MAX(0,AU57+AV57-AW57),MAX(0,Overview!$B$11-SUM(I57,N57,S57,X57,AC57,AH57,AM57,AR57,AW57,BB57)-SUM(J57,O57,T57,Y57,AD57,AI57,AN57,AS57)))</f>
        <v>0</v>
      </c>
      <c r="AY57" s="20">
        <f t="shared" si="13"/>
        <v>0</v>
      </c>
      <c r="AZ57" s="20">
        <f t="shared" si="25"/>
        <v>0</v>
      </c>
      <c r="BA57" s="20">
        <f>ROUND(AZ57*Priority!D17/12,2)</f>
        <v>0</v>
      </c>
      <c r="BB57" s="20">
        <f>MIN(AZ57+BA57,Priority!E17)</f>
        <v>0</v>
      </c>
      <c r="BC57" s="20">
        <f>MIN(MAX(0,AZ57+BA57-BB57),MAX(0,Overview!$B$11-SUM(I57,N57,S57,X57,AC57,AH57,AM57,AR57,AW57,BB57)-SUM(J57,O57,T57,Y57,AD57,AI57,AN57,AS57,AX57)))</f>
        <v>0</v>
      </c>
      <c r="BD57" s="20">
        <f t="shared" si="14"/>
        <v>0</v>
      </c>
    </row>
    <row r="58" ht="22.5" customHeight="1">
      <c r="A58" s="4">
        <v>51.0</v>
      </c>
      <c r="B58" s="20">
        <f t="shared" ref="B58:C58" si="73">SUM(G58,L58,Q58,V58,AA58,AF58,AK58,AP58,AU58,AZ58)</f>
        <v>0</v>
      </c>
      <c r="C58" s="20">
        <f t="shared" si="73"/>
        <v>0</v>
      </c>
      <c r="D58" s="20">
        <f t="shared" si="3"/>
        <v>0</v>
      </c>
      <c r="E58" s="20">
        <f t="shared" si="4"/>
        <v>0</v>
      </c>
      <c r="F58" s="20">
        <f>MAX(0,Overview!$B$11-D58)</f>
        <v>0</v>
      </c>
      <c r="G58" s="20">
        <f t="shared" si="16"/>
        <v>0</v>
      </c>
      <c r="H58" s="20">
        <f>ROUND(G58*Priority!D8/12,2)</f>
        <v>0</v>
      </c>
      <c r="I58" s="20">
        <f>MIN(G58+H58,Priority!E8)</f>
        <v>0</v>
      </c>
      <c r="J58" s="20">
        <f>MIN(MAX(0,G58+H58-I58),MAX(0,Overview!$B$11-SUM(I58,N58,S58,X58,AC58,AH58,AM58,AR58,AW58,BB58)))</f>
        <v>0</v>
      </c>
      <c r="K58" s="20">
        <f t="shared" si="5"/>
        <v>0</v>
      </c>
      <c r="L58" s="20">
        <f t="shared" si="17"/>
        <v>0</v>
      </c>
      <c r="M58" s="20">
        <f>ROUND(L58*Priority!D9/12,2)</f>
        <v>0</v>
      </c>
      <c r="N58" s="20">
        <f>MIN(L58+M58,Priority!E9)</f>
        <v>0</v>
      </c>
      <c r="O58" s="20">
        <f>MIN(MAX(0,L58+M58-N58),MAX(0,Overview!$B$11-SUM(I58,N58,S58,X58,AC58,AH58,AM58,AR58,AW58,BB58)-SUM(J58)))</f>
        <v>0</v>
      </c>
      <c r="P58" s="20">
        <f t="shared" si="6"/>
        <v>0</v>
      </c>
      <c r="Q58" s="20">
        <f t="shared" si="18"/>
        <v>0</v>
      </c>
      <c r="R58" s="20">
        <f>ROUND(Q58*Priority!D10/12,2)</f>
        <v>0</v>
      </c>
      <c r="S58" s="20">
        <f>MIN(Q58+R58,Priority!E10)</f>
        <v>0</v>
      </c>
      <c r="T58" s="20">
        <f>MIN(MAX(0,Q58+R58-S58),MAX(0,Overview!$B$11-SUM(I58,N58,S58,X58,AC58,AH58,AM58,AR58,AW58,BB58)-SUM(J58,O58)))</f>
        <v>0</v>
      </c>
      <c r="U58" s="20">
        <f t="shared" si="7"/>
        <v>0</v>
      </c>
      <c r="V58" s="20">
        <f t="shared" si="19"/>
        <v>0</v>
      </c>
      <c r="W58" s="20">
        <f>ROUND(V58*Priority!D11/12,2)</f>
        <v>0</v>
      </c>
      <c r="X58" s="20">
        <f>MIN(V58+W58,Priority!E11)</f>
        <v>0</v>
      </c>
      <c r="Y58" s="20">
        <f>MIN(MAX(0,V58+W58-X58),MAX(0,Overview!$B$11-SUM(I58,N58,S58,X58,AC58,AH58,AM58,AR58,AW58,BB58)-SUM(J58,O58,T58)))</f>
        <v>0</v>
      </c>
      <c r="Z58" s="20">
        <f t="shared" si="8"/>
        <v>0</v>
      </c>
      <c r="AA58" s="20">
        <f t="shared" si="20"/>
        <v>0</v>
      </c>
      <c r="AB58" s="20">
        <f>ROUND(AA58*Priority!D12/12,2)</f>
        <v>0</v>
      </c>
      <c r="AC58" s="20">
        <f>MIN(AA58+AB58,Priority!E12)</f>
        <v>0</v>
      </c>
      <c r="AD58" s="20">
        <f>MIN(MAX(0,AA58+AB58-AC58),MAX(0,Overview!$B$11-SUM(I58,N58,S58,X58,AC58,AH58,AM58,AR58,AW58,BB58)-SUM(J58,O58,T58,Y58)))</f>
        <v>0</v>
      </c>
      <c r="AE58" s="20">
        <f t="shared" si="9"/>
        <v>0</v>
      </c>
      <c r="AF58" s="20">
        <f t="shared" si="21"/>
        <v>0</v>
      </c>
      <c r="AG58" s="20">
        <f>ROUND(AF58*Priority!D13/12,2)</f>
        <v>0</v>
      </c>
      <c r="AH58" s="20">
        <f>MIN(AF58+AG58,Priority!E13)</f>
        <v>0</v>
      </c>
      <c r="AI58" s="20">
        <f>MIN(MAX(0,AF58+AG58-AH58),MAX(0,Overview!$B$11-SUM(I58,N58,S58,X58,AC58,AH58,AM58,AR58,AW58,BB58)-SUM(J58,O58,T58,Y58,AD58)))</f>
        <v>0</v>
      </c>
      <c r="AJ58" s="20">
        <f t="shared" si="10"/>
        <v>0</v>
      </c>
      <c r="AK58" s="20">
        <f t="shared" si="22"/>
        <v>0</v>
      </c>
      <c r="AL58" s="20">
        <f>ROUND(AK58*Priority!D14/12,2)</f>
        <v>0</v>
      </c>
      <c r="AM58" s="20">
        <f>MIN(AK58+AL58,Priority!E14)</f>
        <v>0</v>
      </c>
      <c r="AN58" s="20">
        <f>MIN(MAX(0,AK58+AL58-AM58),MAX(0,Overview!$B$11-SUM(I58,N58,S58,X58,AC58,AH58,AM58,AR58,AW58,BB58)-SUM(J58,O58,T58,Y58,AD58,AI58)))</f>
        <v>0</v>
      </c>
      <c r="AO58" s="20">
        <f t="shared" si="11"/>
        <v>0</v>
      </c>
      <c r="AP58" s="20">
        <f t="shared" si="23"/>
        <v>0</v>
      </c>
      <c r="AQ58" s="20">
        <f>ROUND(AP58*Priority!D15/12,2)</f>
        <v>0</v>
      </c>
      <c r="AR58" s="20">
        <f>MIN(AP58+AQ58,Priority!E15)</f>
        <v>0</v>
      </c>
      <c r="AS58" s="20">
        <f>MIN(MAX(0,AP58+AQ58-AR58),MAX(0,Overview!$B$11-SUM(I58,N58,S58,X58,AC58,AH58,AM58,AR58,AW58,BB58)-SUM(J58,O58,T58,Y58,AD58,AI58,AN58)))</f>
        <v>0</v>
      </c>
      <c r="AT58" s="20">
        <f t="shared" si="12"/>
        <v>0</v>
      </c>
      <c r="AU58" s="20">
        <f t="shared" si="24"/>
        <v>0</v>
      </c>
      <c r="AV58" s="20">
        <f>ROUND(AU58*Priority!D16/12,2)</f>
        <v>0</v>
      </c>
      <c r="AW58" s="20">
        <f>MIN(AU58+AV58,Priority!E16)</f>
        <v>0</v>
      </c>
      <c r="AX58" s="20">
        <f>MIN(MAX(0,AU58+AV58-AW58),MAX(0,Overview!$B$11-SUM(I58,N58,S58,X58,AC58,AH58,AM58,AR58,AW58,BB58)-SUM(J58,O58,T58,Y58,AD58,AI58,AN58,AS58)))</f>
        <v>0</v>
      </c>
      <c r="AY58" s="20">
        <f t="shared" si="13"/>
        <v>0</v>
      </c>
      <c r="AZ58" s="20">
        <f t="shared" si="25"/>
        <v>0</v>
      </c>
      <c r="BA58" s="20">
        <f>ROUND(AZ58*Priority!D17/12,2)</f>
        <v>0</v>
      </c>
      <c r="BB58" s="20">
        <f>MIN(AZ58+BA58,Priority!E17)</f>
        <v>0</v>
      </c>
      <c r="BC58" s="20">
        <f>MIN(MAX(0,AZ58+BA58-BB58),MAX(0,Overview!$B$11-SUM(I58,N58,S58,X58,AC58,AH58,AM58,AR58,AW58,BB58)-SUM(J58,O58,T58,Y58,AD58,AI58,AN58,AS58,AX58)))</f>
        <v>0</v>
      </c>
      <c r="BD58" s="20">
        <f t="shared" si="14"/>
        <v>0</v>
      </c>
    </row>
    <row r="59" ht="22.5" customHeight="1">
      <c r="A59" s="4">
        <v>52.0</v>
      </c>
      <c r="B59" s="20">
        <f t="shared" ref="B59:C59" si="74">SUM(G59,L59,Q59,V59,AA59,AF59,AK59,AP59,AU59,AZ59)</f>
        <v>0</v>
      </c>
      <c r="C59" s="20">
        <f t="shared" si="74"/>
        <v>0</v>
      </c>
      <c r="D59" s="20">
        <f t="shared" si="3"/>
        <v>0</v>
      </c>
      <c r="E59" s="20">
        <f t="shared" si="4"/>
        <v>0</v>
      </c>
      <c r="F59" s="20">
        <f>MAX(0,Overview!$B$11-D59)</f>
        <v>0</v>
      </c>
      <c r="G59" s="20">
        <f t="shared" si="16"/>
        <v>0</v>
      </c>
      <c r="H59" s="20">
        <f>ROUND(G59*Priority!D8/12,2)</f>
        <v>0</v>
      </c>
      <c r="I59" s="20">
        <f>MIN(G59+H59,Priority!E8)</f>
        <v>0</v>
      </c>
      <c r="J59" s="20">
        <f>MIN(MAX(0,G59+H59-I59),MAX(0,Overview!$B$11-SUM(I59,N59,S59,X59,AC59,AH59,AM59,AR59,AW59,BB59)))</f>
        <v>0</v>
      </c>
      <c r="K59" s="20">
        <f t="shared" si="5"/>
        <v>0</v>
      </c>
      <c r="L59" s="20">
        <f t="shared" si="17"/>
        <v>0</v>
      </c>
      <c r="M59" s="20">
        <f>ROUND(L59*Priority!D9/12,2)</f>
        <v>0</v>
      </c>
      <c r="N59" s="20">
        <f>MIN(L59+M59,Priority!E9)</f>
        <v>0</v>
      </c>
      <c r="O59" s="20">
        <f>MIN(MAX(0,L59+M59-N59),MAX(0,Overview!$B$11-SUM(I59,N59,S59,X59,AC59,AH59,AM59,AR59,AW59,BB59)-SUM(J59)))</f>
        <v>0</v>
      </c>
      <c r="P59" s="20">
        <f t="shared" si="6"/>
        <v>0</v>
      </c>
      <c r="Q59" s="20">
        <f t="shared" si="18"/>
        <v>0</v>
      </c>
      <c r="R59" s="20">
        <f>ROUND(Q59*Priority!D10/12,2)</f>
        <v>0</v>
      </c>
      <c r="S59" s="20">
        <f>MIN(Q59+R59,Priority!E10)</f>
        <v>0</v>
      </c>
      <c r="T59" s="20">
        <f>MIN(MAX(0,Q59+R59-S59),MAX(0,Overview!$B$11-SUM(I59,N59,S59,X59,AC59,AH59,AM59,AR59,AW59,BB59)-SUM(J59,O59)))</f>
        <v>0</v>
      </c>
      <c r="U59" s="20">
        <f t="shared" si="7"/>
        <v>0</v>
      </c>
      <c r="V59" s="20">
        <f t="shared" si="19"/>
        <v>0</v>
      </c>
      <c r="W59" s="20">
        <f>ROUND(V59*Priority!D11/12,2)</f>
        <v>0</v>
      </c>
      <c r="X59" s="20">
        <f>MIN(V59+W59,Priority!E11)</f>
        <v>0</v>
      </c>
      <c r="Y59" s="20">
        <f>MIN(MAX(0,V59+W59-X59),MAX(0,Overview!$B$11-SUM(I59,N59,S59,X59,AC59,AH59,AM59,AR59,AW59,BB59)-SUM(J59,O59,T59)))</f>
        <v>0</v>
      </c>
      <c r="Z59" s="20">
        <f t="shared" si="8"/>
        <v>0</v>
      </c>
      <c r="AA59" s="20">
        <f t="shared" si="20"/>
        <v>0</v>
      </c>
      <c r="AB59" s="20">
        <f>ROUND(AA59*Priority!D12/12,2)</f>
        <v>0</v>
      </c>
      <c r="AC59" s="20">
        <f>MIN(AA59+AB59,Priority!E12)</f>
        <v>0</v>
      </c>
      <c r="AD59" s="20">
        <f>MIN(MAX(0,AA59+AB59-AC59),MAX(0,Overview!$B$11-SUM(I59,N59,S59,X59,AC59,AH59,AM59,AR59,AW59,BB59)-SUM(J59,O59,T59,Y59)))</f>
        <v>0</v>
      </c>
      <c r="AE59" s="20">
        <f t="shared" si="9"/>
        <v>0</v>
      </c>
      <c r="AF59" s="20">
        <f t="shared" si="21"/>
        <v>0</v>
      </c>
      <c r="AG59" s="20">
        <f>ROUND(AF59*Priority!D13/12,2)</f>
        <v>0</v>
      </c>
      <c r="AH59" s="20">
        <f>MIN(AF59+AG59,Priority!E13)</f>
        <v>0</v>
      </c>
      <c r="AI59" s="20">
        <f>MIN(MAX(0,AF59+AG59-AH59),MAX(0,Overview!$B$11-SUM(I59,N59,S59,X59,AC59,AH59,AM59,AR59,AW59,BB59)-SUM(J59,O59,T59,Y59,AD59)))</f>
        <v>0</v>
      </c>
      <c r="AJ59" s="20">
        <f t="shared" si="10"/>
        <v>0</v>
      </c>
      <c r="AK59" s="20">
        <f t="shared" si="22"/>
        <v>0</v>
      </c>
      <c r="AL59" s="20">
        <f>ROUND(AK59*Priority!D14/12,2)</f>
        <v>0</v>
      </c>
      <c r="AM59" s="20">
        <f>MIN(AK59+AL59,Priority!E14)</f>
        <v>0</v>
      </c>
      <c r="AN59" s="20">
        <f>MIN(MAX(0,AK59+AL59-AM59),MAX(0,Overview!$B$11-SUM(I59,N59,S59,X59,AC59,AH59,AM59,AR59,AW59,BB59)-SUM(J59,O59,T59,Y59,AD59,AI59)))</f>
        <v>0</v>
      </c>
      <c r="AO59" s="20">
        <f t="shared" si="11"/>
        <v>0</v>
      </c>
      <c r="AP59" s="20">
        <f t="shared" si="23"/>
        <v>0</v>
      </c>
      <c r="AQ59" s="20">
        <f>ROUND(AP59*Priority!D15/12,2)</f>
        <v>0</v>
      </c>
      <c r="AR59" s="20">
        <f>MIN(AP59+AQ59,Priority!E15)</f>
        <v>0</v>
      </c>
      <c r="AS59" s="20">
        <f>MIN(MAX(0,AP59+AQ59-AR59),MAX(0,Overview!$B$11-SUM(I59,N59,S59,X59,AC59,AH59,AM59,AR59,AW59,BB59)-SUM(J59,O59,T59,Y59,AD59,AI59,AN59)))</f>
        <v>0</v>
      </c>
      <c r="AT59" s="20">
        <f t="shared" si="12"/>
        <v>0</v>
      </c>
      <c r="AU59" s="20">
        <f t="shared" si="24"/>
        <v>0</v>
      </c>
      <c r="AV59" s="20">
        <f>ROUND(AU59*Priority!D16/12,2)</f>
        <v>0</v>
      </c>
      <c r="AW59" s="20">
        <f>MIN(AU59+AV59,Priority!E16)</f>
        <v>0</v>
      </c>
      <c r="AX59" s="20">
        <f>MIN(MAX(0,AU59+AV59-AW59),MAX(0,Overview!$B$11-SUM(I59,N59,S59,X59,AC59,AH59,AM59,AR59,AW59,BB59)-SUM(J59,O59,T59,Y59,AD59,AI59,AN59,AS59)))</f>
        <v>0</v>
      </c>
      <c r="AY59" s="20">
        <f t="shared" si="13"/>
        <v>0</v>
      </c>
      <c r="AZ59" s="20">
        <f t="shared" si="25"/>
        <v>0</v>
      </c>
      <c r="BA59" s="20">
        <f>ROUND(AZ59*Priority!D17/12,2)</f>
        <v>0</v>
      </c>
      <c r="BB59" s="20">
        <f>MIN(AZ59+BA59,Priority!E17)</f>
        <v>0</v>
      </c>
      <c r="BC59" s="20">
        <f>MIN(MAX(0,AZ59+BA59-BB59),MAX(0,Overview!$B$11-SUM(I59,N59,S59,X59,AC59,AH59,AM59,AR59,AW59,BB59)-SUM(J59,O59,T59,Y59,AD59,AI59,AN59,AS59,AX59)))</f>
        <v>0</v>
      </c>
      <c r="BD59" s="20">
        <f t="shared" si="14"/>
        <v>0</v>
      </c>
    </row>
    <row r="60" ht="22.5" customHeight="1">
      <c r="A60" s="4">
        <v>53.0</v>
      </c>
      <c r="B60" s="20">
        <f t="shared" ref="B60:C60" si="75">SUM(G60,L60,Q60,V60,AA60,AF60,AK60,AP60,AU60,AZ60)</f>
        <v>0</v>
      </c>
      <c r="C60" s="20">
        <f t="shared" si="75"/>
        <v>0</v>
      </c>
      <c r="D60" s="20">
        <f t="shared" si="3"/>
        <v>0</v>
      </c>
      <c r="E60" s="20">
        <f t="shared" si="4"/>
        <v>0</v>
      </c>
      <c r="F60" s="20">
        <f>MAX(0,Overview!$B$11-D60)</f>
        <v>0</v>
      </c>
      <c r="G60" s="20">
        <f t="shared" si="16"/>
        <v>0</v>
      </c>
      <c r="H60" s="20">
        <f>ROUND(G60*Priority!D8/12,2)</f>
        <v>0</v>
      </c>
      <c r="I60" s="20">
        <f>MIN(G60+H60,Priority!E8)</f>
        <v>0</v>
      </c>
      <c r="J60" s="20">
        <f>MIN(MAX(0,G60+H60-I60),MAX(0,Overview!$B$11-SUM(I60,N60,S60,X60,AC60,AH60,AM60,AR60,AW60,BB60)))</f>
        <v>0</v>
      </c>
      <c r="K60" s="20">
        <f t="shared" si="5"/>
        <v>0</v>
      </c>
      <c r="L60" s="20">
        <f t="shared" si="17"/>
        <v>0</v>
      </c>
      <c r="M60" s="20">
        <f>ROUND(L60*Priority!D9/12,2)</f>
        <v>0</v>
      </c>
      <c r="N60" s="20">
        <f>MIN(L60+M60,Priority!E9)</f>
        <v>0</v>
      </c>
      <c r="O60" s="20">
        <f>MIN(MAX(0,L60+M60-N60),MAX(0,Overview!$B$11-SUM(I60,N60,S60,X60,AC60,AH60,AM60,AR60,AW60,BB60)-SUM(J60)))</f>
        <v>0</v>
      </c>
      <c r="P60" s="20">
        <f t="shared" si="6"/>
        <v>0</v>
      </c>
      <c r="Q60" s="20">
        <f t="shared" si="18"/>
        <v>0</v>
      </c>
      <c r="R60" s="20">
        <f>ROUND(Q60*Priority!D10/12,2)</f>
        <v>0</v>
      </c>
      <c r="S60" s="20">
        <f>MIN(Q60+R60,Priority!E10)</f>
        <v>0</v>
      </c>
      <c r="T60" s="20">
        <f>MIN(MAX(0,Q60+R60-S60),MAX(0,Overview!$B$11-SUM(I60,N60,S60,X60,AC60,AH60,AM60,AR60,AW60,BB60)-SUM(J60,O60)))</f>
        <v>0</v>
      </c>
      <c r="U60" s="20">
        <f t="shared" si="7"/>
        <v>0</v>
      </c>
      <c r="V60" s="20">
        <f t="shared" si="19"/>
        <v>0</v>
      </c>
      <c r="W60" s="20">
        <f>ROUND(V60*Priority!D11/12,2)</f>
        <v>0</v>
      </c>
      <c r="X60" s="20">
        <f>MIN(V60+W60,Priority!E11)</f>
        <v>0</v>
      </c>
      <c r="Y60" s="20">
        <f>MIN(MAX(0,V60+W60-X60),MAX(0,Overview!$B$11-SUM(I60,N60,S60,X60,AC60,AH60,AM60,AR60,AW60,BB60)-SUM(J60,O60,T60)))</f>
        <v>0</v>
      </c>
      <c r="Z60" s="20">
        <f t="shared" si="8"/>
        <v>0</v>
      </c>
      <c r="AA60" s="20">
        <f t="shared" si="20"/>
        <v>0</v>
      </c>
      <c r="AB60" s="20">
        <f>ROUND(AA60*Priority!D12/12,2)</f>
        <v>0</v>
      </c>
      <c r="AC60" s="20">
        <f>MIN(AA60+AB60,Priority!E12)</f>
        <v>0</v>
      </c>
      <c r="AD60" s="20">
        <f>MIN(MAX(0,AA60+AB60-AC60),MAX(0,Overview!$B$11-SUM(I60,N60,S60,X60,AC60,AH60,AM60,AR60,AW60,BB60)-SUM(J60,O60,T60,Y60)))</f>
        <v>0</v>
      </c>
      <c r="AE60" s="20">
        <f t="shared" si="9"/>
        <v>0</v>
      </c>
      <c r="AF60" s="20">
        <f t="shared" si="21"/>
        <v>0</v>
      </c>
      <c r="AG60" s="20">
        <f>ROUND(AF60*Priority!D13/12,2)</f>
        <v>0</v>
      </c>
      <c r="AH60" s="20">
        <f>MIN(AF60+AG60,Priority!E13)</f>
        <v>0</v>
      </c>
      <c r="AI60" s="20">
        <f>MIN(MAX(0,AF60+AG60-AH60),MAX(0,Overview!$B$11-SUM(I60,N60,S60,X60,AC60,AH60,AM60,AR60,AW60,BB60)-SUM(J60,O60,T60,Y60,AD60)))</f>
        <v>0</v>
      </c>
      <c r="AJ60" s="20">
        <f t="shared" si="10"/>
        <v>0</v>
      </c>
      <c r="AK60" s="20">
        <f t="shared" si="22"/>
        <v>0</v>
      </c>
      <c r="AL60" s="20">
        <f>ROUND(AK60*Priority!D14/12,2)</f>
        <v>0</v>
      </c>
      <c r="AM60" s="20">
        <f>MIN(AK60+AL60,Priority!E14)</f>
        <v>0</v>
      </c>
      <c r="AN60" s="20">
        <f>MIN(MAX(0,AK60+AL60-AM60),MAX(0,Overview!$B$11-SUM(I60,N60,S60,X60,AC60,AH60,AM60,AR60,AW60,BB60)-SUM(J60,O60,T60,Y60,AD60,AI60)))</f>
        <v>0</v>
      </c>
      <c r="AO60" s="20">
        <f t="shared" si="11"/>
        <v>0</v>
      </c>
      <c r="AP60" s="20">
        <f t="shared" si="23"/>
        <v>0</v>
      </c>
      <c r="AQ60" s="20">
        <f>ROUND(AP60*Priority!D15/12,2)</f>
        <v>0</v>
      </c>
      <c r="AR60" s="20">
        <f>MIN(AP60+AQ60,Priority!E15)</f>
        <v>0</v>
      </c>
      <c r="AS60" s="20">
        <f>MIN(MAX(0,AP60+AQ60-AR60),MAX(0,Overview!$B$11-SUM(I60,N60,S60,X60,AC60,AH60,AM60,AR60,AW60,BB60)-SUM(J60,O60,T60,Y60,AD60,AI60,AN60)))</f>
        <v>0</v>
      </c>
      <c r="AT60" s="20">
        <f t="shared" si="12"/>
        <v>0</v>
      </c>
      <c r="AU60" s="20">
        <f t="shared" si="24"/>
        <v>0</v>
      </c>
      <c r="AV60" s="20">
        <f>ROUND(AU60*Priority!D16/12,2)</f>
        <v>0</v>
      </c>
      <c r="AW60" s="20">
        <f>MIN(AU60+AV60,Priority!E16)</f>
        <v>0</v>
      </c>
      <c r="AX60" s="20">
        <f>MIN(MAX(0,AU60+AV60-AW60),MAX(0,Overview!$B$11-SUM(I60,N60,S60,X60,AC60,AH60,AM60,AR60,AW60,BB60)-SUM(J60,O60,T60,Y60,AD60,AI60,AN60,AS60)))</f>
        <v>0</v>
      </c>
      <c r="AY60" s="20">
        <f t="shared" si="13"/>
        <v>0</v>
      </c>
      <c r="AZ60" s="20">
        <f t="shared" si="25"/>
        <v>0</v>
      </c>
      <c r="BA60" s="20">
        <f>ROUND(AZ60*Priority!D17/12,2)</f>
        <v>0</v>
      </c>
      <c r="BB60" s="20">
        <f>MIN(AZ60+BA60,Priority!E17)</f>
        <v>0</v>
      </c>
      <c r="BC60" s="20">
        <f>MIN(MAX(0,AZ60+BA60-BB60),MAX(0,Overview!$B$11-SUM(I60,N60,S60,X60,AC60,AH60,AM60,AR60,AW60,BB60)-SUM(J60,O60,T60,Y60,AD60,AI60,AN60,AS60,AX60)))</f>
        <v>0</v>
      </c>
      <c r="BD60" s="20">
        <f t="shared" si="14"/>
        <v>0</v>
      </c>
    </row>
    <row r="61" ht="22.5" customHeight="1">
      <c r="A61" s="4">
        <v>54.0</v>
      </c>
      <c r="B61" s="20">
        <f t="shared" ref="B61:C61" si="76">SUM(G61,L61,Q61,V61,AA61,AF61,AK61,AP61,AU61,AZ61)</f>
        <v>0</v>
      </c>
      <c r="C61" s="20">
        <f t="shared" si="76"/>
        <v>0</v>
      </c>
      <c r="D61" s="20">
        <f t="shared" si="3"/>
        <v>0</v>
      </c>
      <c r="E61" s="20">
        <f t="shared" si="4"/>
        <v>0</v>
      </c>
      <c r="F61" s="20">
        <f>MAX(0,Overview!$B$11-D61)</f>
        <v>0</v>
      </c>
      <c r="G61" s="20">
        <f t="shared" si="16"/>
        <v>0</v>
      </c>
      <c r="H61" s="20">
        <f>ROUND(G61*Priority!D8/12,2)</f>
        <v>0</v>
      </c>
      <c r="I61" s="20">
        <f>MIN(G61+H61,Priority!E8)</f>
        <v>0</v>
      </c>
      <c r="J61" s="20">
        <f>MIN(MAX(0,G61+H61-I61),MAX(0,Overview!$B$11-SUM(I61,N61,S61,X61,AC61,AH61,AM61,AR61,AW61,BB61)))</f>
        <v>0</v>
      </c>
      <c r="K61" s="20">
        <f t="shared" si="5"/>
        <v>0</v>
      </c>
      <c r="L61" s="20">
        <f t="shared" si="17"/>
        <v>0</v>
      </c>
      <c r="M61" s="20">
        <f>ROUND(L61*Priority!D9/12,2)</f>
        <v>0</v>
      </c>
      <c r="N61" s="20">
        <f>MIN(L61+M61,Priority!E9)</f>
        <v>0</v>
      </c>
      <c r="O61" s="20">
        <f>MIN(MAX(0,L61+M61-N61),MAX(0,Overview!$B$11-SUM(I61,N61,S61,X61,AC61,AH61,AM61,AR61,AW61,BB61)-SUM(J61)))</f>
        <v>0</v>
      </c>
      <c r="P61" s="20">
        <f t="shared" si="6"/>
        <v>0</v>
      </c>
      <c r="Q61" s="20">
        <f t="shared" si="18"/>
        <v>0</v>
      </c>
      <c r="R61" s="20">
        <f>ROUND(Q61*Priority!D10/12,2)</f>
        <v>0</v>
      </c>
      <c r="S61" s="20">
        <f>MIN(Q61+R61,Priority!E10)</f>
        <v>0</v>
      </c>
      <c r="T61" s="20">
        <f>MIN(MAX(0,Q61+R61-S61),MAX(0,Overview!$B$11-SUM(I61,N61,S61,X61,AC61,AH61,AM61,AR61,AW61,BB61)-SUM(J61,O61)))</f>
        <v>0</v>
      </c>
      <c r="U61" s="20">
        <f t="shared" si="7"/>
        <v>0</v>
      </c>
      <c r="V61" s="20">
        <f t="shared" si="19"/>
        <v>0</v>
      </c>
      <c r="W61" s="20">
        <f>ROUND(V61*Priority!D11/12,2)</f>
        <v>0</v>
      </c>
      <c r="X61" s="20">
        <f>MIN(V61+W61,Priority!E11)</f>
        <v>0</v>
      </c>
      <c r="Y61" s="20">
        <f>MIN(MAX(0,V61+W61-X61),MAX(0,Overview!$B$11-SUM(I61,N61,S61,X61,AC61,AH61,AM61,AR61,AW61,BB61)-SUM(J61,O61,T61)))</f>
        <v>0</v>
      </c>
      <c r="Z61" s="20">
        <f t="shared" si="8"/>
        <v>0</v>
      </c>
      <c r="AA61" s="20">
        <f t="shared" si="20"/>
        <v>0</v>
      </c>
      <c r="AB61" s="20">
        <f>ROUND(AA61*Priority!D12/12,2)</f>
        <v>0</v>
      </c>
      <c r="AC61" s="20">
        <f>MIN(AA61+AB61,Priority!E12)</f>
        <v>0</v>
      </c>
      <c r="AD61" s="20">
        <f>MIN(MAX(0,AA61+AB61-AC61),MAX(0,Overview!$B$11-SUM(I61,N61,S61,X61,AC61,AH61,AM61,AR61,AW61,BB61)-SUM(J61,O61,T61,Y61)))</f>
        <v>0</v>
      </c>
      <c r="AE61" s="20">
        <f t="shared" si="9"/>
        <v>0</v>
      </c>
      <c r="AF61" s="20">
        <f t="shared" si="21"/>
        <v>0</v>
      </c>
      <c r="AG61" s="20">
        <f>ROUND(AF61*Priority!D13/12,2)</f>
        <v>0</v>
      </c>
      <c r="AH61" s="20">
        <f>MIN(AF61+AG61,Priority!E13)</f>
        <v>0</v>
      </c>
      <c r="AI61" s="20">
        <f>MIN(MAX(0,AF61+AG61-AH61),MAX(0,Overview!$B$11-SUM(I61,N61,S61,X61,AC61,AH61,AM61,AR61,AW61,BB61)-SUM(J61,O61,T61,Y61,AD61)))</f>
        <v>0</v>
      </c>
      <c r="AJ61" s="20">
        <f t="shared" si="10"/>
        <v>0</v>
      </c>
      <c r="AK61" s="20">
        <f t="shared" si="22"/>
        <v>0</v>
      </c>
      <c r="AL61" s="20">
        <f>ROUND(AK61*Priority!D14/12,2)</f>
        <v>0</v>
      </c>
      <c r="AM61" s="20">
        <f>MIN(AK61+AL61,Priority!E14)</f>
        <v>0</v>
      </c>
      <c r="AN61" s="20">
        <f>MIN(MAX(0,AK61+AL61-AM61),MAX(0,Overview!$B$11-SUM(I61,N61,S61,X61,AC61,AH61,AM61,AR61,AW61,BB61)-SUM(J61,O61,T61,Y61,AD61,AI61)))</f>
        <v>0</v>
      </c>
      <c r="AO61" s="20">
        <f t="shared" si="11"/>
        <v>0</v>
      </c>
      <c r="AP61" s="20">
        <f t="shared" si="23"/>
        <v>0</v>
      </c>
      <c r="AQ61" s="20">
        <f>ROUND(AP61*Priority!D15/12,2)</f>
        <v>0</v>
      </c>
      <c r="AR61" s="20">
        <f>MIN(AP61+AQ61,Priority!E15)</f>
        <v>0</v>
      </c>
      <c r="AS61" s="20">
        <f>MIN(MAX(0,AP61+AQ61-AR61),MAX(0,Overview!$B$11-SUM(I61,N61,S61,X61,AC61,AH61,AM61,AR61,AW61,BB61)-SUM(J61,O61,T61,Y61,AD61,AI61,AN61)))</f>
        <v>0</v>
      </c>
      <c r="AT61" s="20">
        <f t="shared" si="12"/>
        <v>0</v>
      </c>
      <c r="AU61" s="20">
        <f t="shared" si="24"/>
        <v>0</v>
      </c>
      <c r="AV61" s="20">
        <f>ROUND(AU61*Priority!D16/12,2)</f>
        <v>0</v>
      </c>
      <c r="AW61" s="20">
        <f>MIN(AU61+AV61,Priority!E16)</f>
        <v>0</v>
      </c>
      <c r="AX61" s="20">
        <f>MIN(MAX(0,AU61+AV61-AW61),MAX(0,Overview!$B$11-SUM(I61,N61,S61,X61,AC61,AH61,AM61,AR61,AW61,BB61)-SUM(J61,O61,T61,Y61,AD61,AI61,AN61,AS61)))</f>
        <v>0</v>
      </c>
      <c r="AY61" s="20">
        <f t="shared" si="13"/>
        <v>0</v>
      </c>
      <c r="AZ61" s="20">
        <f t="shared" si="25"/>
        <v>0</v>
      </c>
      <c r="BA61" s="20">
        <f>ROUND(AZ61*Priority!D17/12,2)</f>
        <v>0</v>
      </c>
      <c r="BB61" s="20">
        <f>MIN(AZ61+BA61,Priority!E17)</f>
        <v>0</v>
      </c>
      <c r="BC61" s="20">
        <f>MIN(MAX(0,AZ61+BA61-BB61),MAX(0,Overview!$B$11-SUM(I61,N61,S61,X61,AC61,AH61,AM61,AR61,AW61,BB61)-SUM(J61,O61,T61,Y61,AD61,AI61,AN61,AS61,AX61)))</f>
        <v>0</v>
      </c>
      <c r="BD61" s="20">
        <f t="shared" si="14"/>
        <v>0</v>
      </c>
    </row>
    <row r="62" ht="22.5" customHeight="1">
      <c r="A62" s="4">
        <v>55.0</v>
      </c>
      <c r="B62" s="20">
        <f t="shared" ref="B62:C62" si="77">SUM(G62,L62,Q62,V62,AA62,AF62,AK62,AP62,AU62,AZ62)</f>
        <v>0</v>
      </c>
      <c r="C62" s="20">
        <f t="shared" si="77"/>
        <v>0</v>
      </c>
      <c r="D62" s="20">
        <f t="shared" si="3"/>
        <v>0</v>
      </c>
      <c r="E62" s="20">
        <f t="shared" si="4"/>
        <v>0</v>
      </c>
      <c r="F62" s="20">
        <f>MAX(0,Overview!$B$11-D62)</f>
        <v>0</v>
      </c>
      <c r="G62" s="20">
        <f t="shared" si="16"/>
        <v>0</v>
      </c>
      <c r="H62" s="20">
        <f>ROUND(G62*Priority!D8/12,2)</f>
        <v>0</v>
      </c>
      <c r="I62" s="20">
        <f>MIN(G62+H62,Priority!E8)</f>
        <v>0</v>
      </c>
      <c r="J62" s="20">
        <f>MIN(MAX(0,G62+H62-I62),MAX(0,Overview!$B$11-SUM(I62,N62,S62,X62,AC62,AH62,AM62,AR62,AW62,BB62)))</f>
        <v>0</v>
      </c>
      <c r="K62" s="20">
        <f t="shared" si="5"/>
        <v>0</v>
      </c>
      <c r="L62" s="20">
        <f t="shared" si="17"/>
        <v>0</v>
      </c>
      <c r="M62" s="20">
        <f>ROUND(L62*Priority!D9/12,2)</f>
        <v>0</v>
      </c>
      <c r="N62" s="20">
        <f>MIN(L62+M62,Priority!E9)</f>
        <v>0</v>
      </c>
      <c r="O62" s="20">
        <f>MIN(MAX(0,L62+M62-N62),MAX(0,Overview!$B$11-SUM(I62,N62,S62,X62,AC62,AH62,AM62,AR62,AW62,BB62)-SUM(J62)))</f>
        <v>0</v>
      </c>
      <c r="P62" s="20">
        <f t="shared" si="6"/>
        <v>0</v>
      </c>
      <c r="Q62" s="20">
        <f t="shared" si="18"/>
        <v>0</v>
      </c>
      <c r="R62" s="20">
        <f>ROUND(Q62*Priority!D10/12,2)</f>
        <v>0</v>
      </c>
      <c r="S62" s="20">
        <f>MIN(Q62+R62,Priority!E10)</f>
        <v>0</v>
      </c>
      <c r="T62" s="20">
        <f>MIN(MAX(0,Q62+R62-S62),MAX(0,Overview!$B$11-SUM(I62,N62,S62,X62,AC62,AH62,AM62,AR62,AW62,BB62)-SUM(J62,O62)))</f>
        <v>0</v>
      </c>
      <c r="U62" s="20">
        <f t="shared" si="7"/>
        <v>0</v>
      </c>
      <c r="V62" s="20">
        <f t="shared" si="19"/>
        <v>0</v>
      </c>
      <c r="W62" s="20">
        <f>ROUND(V62*Priority!D11/12,2)</f>
        <v>0</v>
      </c>
      <c r="X62" s="20">
        <f>MIN(V62+W62,Priority!E11)</f>
        <v>0</v>
      </c>
      <c r="Y62" s="20">
        <f>MIN(MAX(0,V62+W62-X62),MAX(0,Overview!$B$11-SUM(I62,N62,S62,X62,AC62,AH62,AM62,AR62,AW62,BB62)-SUM(J62,O62,T62)))</f>
        <v>0</v>
      </c>
      <c r="Z62" s="20">
        <f t="shared" si="8"/>
        <v>0</v>
      </c>
      <c r="AA62" s="20">
        <f t="shared" si="20"/>
        <v>0</v>
      </c>
      <c r="AB62" s="20">
        <f>ROUND(AA62*Priority!D12/12,2)</f>
        <v>0</v>
      </c>
      <c r="AC62" s="20">
        <f>MIN(AA62+AB62,Priority!E12)</f>
        <v>0</v>
      </c>
      <c r="AD62" s="20">
        <f>MIN(MAX(0,AA62+AB62-AC62),MAX(0,Overview!$B$11-SUM(I62,N62,S62,X62,AC62,AH62,AM62,AR62,AW62,BB62)-SUM(J62,O62,T62,Y62)))</f>
        <v>0</v>
      </c>
      <c r="AE62" s="20">
        <f t="shared" si="9"/>
        <v>0</v>
      </c>
      <c r="AF62" s="20">
        <f t="shared" si="21"/>
        <v>0</v>
      </c>
      <c r="AG62" s="20">
        <f>ROUND(AF62*Priority!D13/12,2)</f>
        <v>0</v>
      </c>
      <c r="AH62" s="20">
        <f>MIN(AF62+AG62,Priority!E13)</f>
        <v>0</v>
      </c>
      <c r="AI62" s="20">
        <f>MIN(MAX(0,AF62+AG62-AH62),MAX(0,Overview!$B$11-SUM(I62,N62,S62,X62,AC62,AH62,AM62,AR62,AW62,BB62)-SUM(J62,O62,T62,Y62,AD62)))</f>
        <v>0</v>
      </c>
      <c r="AJ62" s="20">
        <f t="shared" si="10"/>
        <v>0</v>
      </c>
      <c r="AK62" s="20">
        <f t="shared" si="22"/>
        <v>0</v>
      </c>
      <c r="AL62" s="20">
        <f>ROUND(AK62*Priority!D14/12,2)</f>
        <v>0</v>
      </c>
      <c r="AM62" s="20">
        <f>MIN(AK62+AL62,Priority!E14)</f>
        <v>0</v>
      </c>
      <c r="AN62" s="20">
        <f>MIN(MAX(0,AK62+AL62-AM62),MAX(0,Overview!$B$11-SUM(I62,N62,S62,X62,AC62,AH62,AM62,AR62,AW62,BB62)-SUM(J62,O62,T62,Y62,AD62,AI62)))</f>
        <v>0</v>
      </c>
      <c r="AO62" s="20">
        <f t="shared" si="11"/>
        <v>0</v>
      </c>
      <c r="AP62" s="20">
        <f t="shared" si="23"/>
        <v>0</v>
      </c>
      <c r="AQ62" s="20">
        <f>ROUND(AP62*Priority!D15/12,2)</f>
        <v>0</v>
      </c>
      <c r="AR62" s="20">
        <f>MIN(AP62+AQ62,Priority!E15)</f>
        <v>0</v>
      </c>
      <c r="AS62" s="20">
        <f>MIN(MAX(0,AP62+AQ62-AR62),MAX(0,Overview!$B$11-SUM(I62,N62,S62,X62,AC62,AH62,AM62,AR62,AW62,BB62)-SUM(J62,O62,T62,Y62,AD62,AI62,AN62)))</f>
        <v>0</v>
      </c>
      <c r="AT62" s="20">
        <f t="shared" si="12"/>
        <v>0</v>
      </c>
      <c r="AU62" s="20">
        <f t="shared" si="24"/>
        <v>0</v>
      </c>
      <c r="AV62" s="20">
        <f>ROUND(AU62*Priority!D16/12,2)</f>
        <v>0</v>
      </c>
      <c r="AW62" s="20">
        <f>MIN(AU62+AV62,Priority!E16)</f>
        <v>0</v>
      </c>
      <c r="AX62" s="20">
        <f>MIN(MAX(0,AU62+AV62-AW62),MAX(0,Overview!$B$11-SUM(I62,N62,S62,X62,AC62,AH62,AM62,AR62,AW62,BB62)-SUM(J62,O62,T62,Y62,AD62,AI62,AN62,AS62)))</f>
        <v>0</v>
      </c>
      <c r="AY62" s="20">
        <f t="shared" si="13"/>
        <v>0</v>
      </c>
      <c r="AZ62" s="20">
        <f t="shared" si="25"/>
        <v>0</v>
      </c>
      <c r="BA62" s="20">
        <f>ROUND(AZ62*Priority!D17/12,2)</f>
        <v>0</v>
      </c>
      <c r="BB62" s="20">
        <f>MIN(AZ62+BA62,Priority!E17)</f>
        <v>0</v>
      </c>
      <c r="BC62" s="20">
        <f>MIN(MAX(0,AZ62+BA62-BB62),MAX(0,Overview!$B$11-SUM(I62,N62,S62,X62,AC62,AH62,AM62,AR62,AW62,BB62)-SUM(J62,O62,T62,Y62,AD62,AI62,AN62,AS62,AX62)))</f>
        <v>0</v>
      </c>
      <c r="BD62" s="20">
        <f t="shared" si="14"/>
        <v>0</v>
      </c>
    </row>
    <row r="63" ht="22.5" customHeight="1">
      <c r="A63" s="4">
        <v>56.0</v>
      </c>
      <c r="B63" s="20">
        <f t="shared" ref="B63:C63" si="78">SUM(G63,L63,Q63,V63,AA63,AF63,AK63,AP63,AU63,AZ63)</f>
        <v>0</v>
      </c>
      <c r="C63" s="20">
        <f t="shared" si="78"/>
        <v>0</v>
      </c>
      <c r="D63" s="20">
        <f t="shared" si="3"/>
        <v>0</v>
      </c>
      <c r="E63" s="20">
        <f t="shared" si="4"/>
        <v>0</v>
      </c>
      <c r="F63" s="20">
        <f>MAX(0,Overview!$B$11-D63)</f>
        <v>0</v>
      </c>
      <c r="G63" s="20">
        <f t="shared" si="16"/>
        <v>0</v>
      </c>
      <c r="H63" s="20">
        <f>ROUND(G63*Priority!D8/12,2)</f>
        <v>0</v>
      </c>
      <c r="I63" s="20">
        <f>MIN(G63+H63,Priority!E8)</f>
        <v>0</v>
      </c>
      <c r="J63" s="20">
        <f>MIN(MAX(0,G63+H63-I63),MAX(0,Overview!$B$11-SUM(I63,N63,S63,X63,AC63,AH63,AM63,AR63,AW63,BB63)))</f>
        <v>0</v>
      </c>
      <c r="K63" s="20">
        <f t="shared" si="5"/>
        <v>0</v>
      </c>
      <c r="L63" s="20">
        <f t="shared" si="17"/>
        <v>0</v>
      </c>
      <c r="M63" s="20">
        <f>ROUND(L63*Priority!D9/12,2)</f>
        <v>0</v>
      </c>
      <c r="N63" s="20">
        <f>MIN(L63+M63,Priority!E9)</f>
        <v>0</v>
      </c>
      <c r="O63" s="20">
        <f>MIN(MAX(0,L63+M63-N63),MAX(0,Overview!$B$11-SUM(I63,N63,S63,X63,AC63,AH63,AM63,AR63,AW63,BB63)-SUM(J63)))</f>
        <v>0</v>
      </c>
      <c r="P63" s="20">
        <f t="shared" si="6"/>
        <v>0</v>
      </c>
      <c r="Q63" s="20">
        <f t="shared" si="18"/>
        <v>0</v>
      </c>
      <c r="R63" s="20">
        <f>ROUND(Q63*Priority!D10/12,2)</f>
        <v>0</v>
      </c>
      <c r="S63" s="20">
        <f>MIN(Q63+R63,Priority!E10)</f>
        <v>0</v>
      </c>
      <c r="T63" s="20">
        <f>MIN(MAX(0,Q63+R63-S63),MAX(0,Overview!$B$11-SUM(I63,N63,S63,X63,AC63,AH63,AM63,AR63,AW63,BB63)-SUM(J63,O63)))</f>
        <v>0</v>
      </c>
      <c r="U63" s="20">
        <f t="shared" si="7"/>
        <v>0</v>
      </c>
      <c r="V63" s="20">
        <f t="shared" si="19"/>
        <v>0</v>
      </c>
      <c r="W63" s="20">
        <f>ROUND(V63*Priority!D11/12,2)</f>
        <v>0</v>
      </c>
      <c r="X63" s="20">
        <f>MIN(V63+W63,Priority!E11)</f>
        <v>0</v>
      </c>
      <c r="Y63" s="20">
        <f>MIN(MAX(0,V63+W63-X63),MAX(0,Overview!$B$11-SUM(I63,N63,S63,X63,AC63,AH63,AM63,AR63,AW63,BB63)-SUM(J63,O63,T63)))</f>
        <v>0</v>
      </c>
      <c r="Z63" s="20">
        <f t="shared" si="8"/>
        <v>0</v>
      </c>
      <c r="AA63" s="20">
        <f t="shared" si="20"/>
        <v>0</v>
      </c>
      <c r="AB63" s="20">
        <f>ROUND(AA63*Priority!D12/12,2)</f>
        <v>0</v>
      </c>
      <c r="AC63" s="20">
        <f>MIN(AA63+AB63,Priority!E12)</f>
        <v>0</v>
      </c>
      <c r="AD63" s="20">
        <f>MIN(MAX(0,AA63+AB63-AC63),MAX(0,Overview!$B$11-SUM(I63,N63,S63,X63,AC63,AH63,AM63,AR63,AW63,BB63)-SUM(J63,O63,T63,Y63)))</f>
        <v>0</v>
      </c>
      <c r="AE63" s="20">
        <f t="shared" si="9"/>
        <v>0</v>
      </c>
      <c r="AF63" s="20">
        <f t="shared" si="21"/>
        <v>0</v>
      </c>
      <c r="AG63" s="20">
        <f>ROUND(AF63*Priority!D13/12,2)</f>
        <v>0</v>
      </c>
      <c r="AH63" s="20">
        <f>MIN(AF63+AG63,Priority!E13)</f>
        <v>0</v>
      </c>
      <c r="AI63" s="20">
        <f>MIN(MAX(0,AF63+AG63-AH63),MAX(0,Overview!$B$11-SUM(I63,N63,S63,X63,AC63,AH63,AM63,AR63,AW63,BB63)-SUM(J63,O63,T63,Y63,AD63)))</f>
        <v>0</v>
      </c>
      <c r="AJ63" s="20">
        <f t="shared" si="10"/>
        <v>0</v>
      </c>
      <c r="AK63" s="20">
        <f t="shared" si="22"/>
        <v>0</v>
      </c>
      <c r="AL63" s="20">
        <f>ROUND(AK63*Priority!D14/12,2)</f>
        <v>0</v>
      </c>
      <c r="AM63" s="20">
        <f>MIN(AK63+AL63,Priority!E14)</f>
        <v>0</v>
      </c>
      <c r="AN63" s="20">
        <f>MIN(MAX(0,AK63+AL63-AM63),MAX(0,Overview!$B$11-SUM(I63,N63,S63,X63,AC63,AH63,AM63,AR63,AW63,BB63)-SUM(J63,O63,T63,Y63,AD63,AI63)))</f>
        <v>0</v>
      </c>
      <c r="AO63" s="20">
        <f t="shared" si="11"/>
        <v>0</v>
      </c>
      <c r="AP63" s="20">
        <f t="shared" si="23"/>
        <v>0</v>
      </c>
      <c r="AQ63" s="20">
        <f>ROUND(AP63*Priority!D15/12,2)</f>
        <v>0</v>
      </c>
      <c r="AR63" s="20">
        <f>MIN(AP63+AQ63,Priority!E15)</f>
        <v>0</v>
      </c>
      <c r="AS63" s="20">
        <f>MIN(MAX(0,AP63+AQ63-AR63),MAX(0,Overview!$B$11-SUM(I63,N63,S63,X63,AC63,AH63,AM63,AR63,AW63,BB63)-SUM(J63,O63,T63,Y63,AD63,AI63,AN63)))</f>
        <v>0</v>
      </c>
      <c r="AT63" s="20">
        <f t="shared" si="12"/>
        <v>0</v>
      </c>
      <c r="AU63" s="20">
        <f t="shared" si="24"/>
        <v>0</v>
      </c>
      <c r="AV63" s="20">
        <f>ROUND(AU63*Priority!D16/12,2)</f>
        <v>0</v>
      </c>
      <c r="AW63" s="20">
        <f>MIN(AU63+AV63,Priority!E16)</f>
        <v>0</v>
      </c>
      <c r="AX63" s="20">
        <f>MIN(MAX(0,AU63+AV63-AW63),MAX(0,Overview!$B$11-SUM(I63,N63,S63,X63,AC63,AH63,AM63,AR63,AW63,BB63)-SUM(J63,O63,T63,Y63,AD63,AI63,AN63,AS63)))</f>
        <v>0</v>
      </c>
      <c r="AY63" s="20">
        <f t="shared" si="13"/>
        <v>0</v>
      </c>
      <c r="AZ63" s="20">
        <f t="shared" si="25"/>
        <v>0</v>
      </c>
      <c r="BA63" s="20">
        <f>ROUND(AZ63*Priority!D17/12,2)</f>
        <v>0</v>
      </c>
      <c r="BB63" s="20">
        <f>MIN(AZ63+BA63,Priority!E17)</f>
        <v>0</v>
      </c>
      <c r="BC63" s="20">
        <f>MIN(MAX(0,AZ63+BA63-BB63),MAX(0,Overview!$B$11-SUM(I63,N63,S63,X63,AC63,AH63,AM63,AR63,AW63,BB63)-SUM(J63,O63,T63,Y63,AD63,AI63,AN63,AS63,AX63)))</f>
        <v>0</v>
      </c>
      <c r="BD63" s="20">
        <f t="shared" si="14"/>
        <v>0</v>
      </c>
    </row>
    <row r="64" ht="22.5" customHeight="1">
      <c r="A64" s="4">
        <v>57.0</v>
      </c>
      <c r="B64" s="20">
        <f t="shared" ref="B64:C64" si="79">SUM(G64,L64,Q64,V64,AA64,AF64,AK64,AP64,AU64,AZ64)</f>
        <v>0</v>
      </c>
      <c r="C64" s="20">
        <f t="shared" si="79"/>
        <v>0</v>
      </c>
      <c r="D64" s="20">
        <f t="shared" si="3"/>
        <v>0</v>
      </c>
      <c r="E64" s="20">
        <f t="shared" si="4"/>
        <v>0</v>
      </c>
      <c r="F64" s="20">
        <f>MAX(0,Overview!$B$11-D64)</f>
        <v>0</v>
      </c>
      <c r="G64" s="20">
        <f t="shared" si="16"/>
        <v>0</v>
      </c>
      <c r="H64" s="20">
        <f>ROUND(G64*Priority!D8/12,2)</f>
        <v>0</v>
      </c>
      <c r="I64" s="20">
        <f>MIN(G64+H64,Priority!E8)</f>
        <v>0</v>
      </c>
      <c r="J64" s="20">
        <f>MIN(MAX(0,G64+H64-I64),MAX(0,Overview!$B$11-SUM(I64,N64,S64,X64,AC64,AH64,AM64,AR64,AW64,BB64)))</f>
        <v>0</v>
      </c>
      <c r="K64" s="20">
        <f t="shared" si="5"/>
        <v>0</v>
      </c>
      <c r="L64" s="20">
        <f t="shared" si="17"/>
        <v>0</v>
      </c>
      <c r="M64" s="20">
        <f>ROUND(L64*Priority!D9/12,2)</f>
        <v>0</v>
      </c>
      <c r="N64" s="20">
        <f>MIN(L64+M64,Priority!E9)</f>
        <v>0</v>
      </c>
      <c r="O64" s="20">
        <f>MIN(MAX(0,L64+M64-N64),MAX(0,Overview!$B$11-SUM(I64,N64,S64,X64,AC64,AH64,AM64,AR64,AW64,BB64)-SUM(J64)))</f>
        <v>0</v>
      </c>
      <c r="P64" s="20">
        <f t="shared" si="6"/>
        <v>0</v>
      </c>
      <c r="Q64" s="20">
        <f t="shared" si="18"/>
        <v>0</v>
      </c>
      <c r="R64" s="20">
        <f>ROUND(Q64*Priority!D10/12,2)</f>
        <v>0</v>
      </c>
      <c r="S64" s="20">
        <f>MIN(Q64+R64,Priority!E10)</f>
        <v>0</v>
      </c>
      <c r="T64" s="20">
        <f>MIN(MAX(0,Q64+R64-S64),MAX(0,Overview!$B$11-SUM(I64,N64,S64,X64,AC64,AH64,AM64,AR64,AW64,BB64)-SUM(J64,O64)))</f>
        <v>0</v>
      </c>
      <c r="U64" s="20">
        <f t="shared" si="7"/>
        <v>0</v>
      </c>
      <c r="V64" s="20">
        <f t="shared" si="19"/>
        <v>0</v>
      </c>
      <c r="W64" s="20">
        <f>ROUND(V64*Priority!D11/12,2)</f>
        <v>0</v>
      </c>
      <c r="X64" s="20">
        <f>MIN(V64+W64,Priority!E11)</f>
        <v>0</v>
      </c>
      <c r="Y64" s="20">
        <f>MIN(MAX(0,V64+W64-X64),MAX(0,Overview!$B$11-SUM(I64,N64,S64,X64,AC64,AH64,AM64,AR64,AW64,BB64)-SUM(J64,O64,T64)))</f>
        <v>0</v>
      </c>
      <c r="Z64" s="20">
        <f t="shared" si="8"/>
        <v>0</v>
      </c>
      <c r="AA64" s="20">
        <f t="shared" si="20"/>
        <v>0</v>
      </c>
      <c r="AB64" s="20">
        <f>ROUND(AA64*Priority!D12/12,2)</f>
        <v>0</v>
      </c>
      <c r="AC64" s="20">
        <f>MIN(AA64+AB64,Priority!E12)</f>
        <v>0</v>
      </c>
      <c r="AD64" s="20">
        <f>MIN(MAX(0,AA64+AB64-AC64),MAX(0,Overview!$B$11-SUM(I64,N64,S64,X64,AC64,AH64,AM64,AR64,AW64,BB64)-SUM(J64,O64,T64,Y64)))</f>
        <v>0</v>
      </c>
      <c r="AE64" s="20">
        <f t="shared" si="9"/>
        <v>0</v>
      </c>
      <c r="AF64" s="20">
        <f t="shared" si="21"/>
        <v>0</v>
      </c>
      <c r="AG64" s="20">
        <f>ROUND(AF64*Priority!D13/12,2)</f>
        <v>0</v>
      </c>
      <c r="AH64" s="20">
        <f>MIN(AF64+AG64,Priority!E13)</f>
        <v>0</v>
      </c>
      <c r="AI64" s="20">
        <f>MIN(MAX(0,AF64+AG64-AH64),MAX(0,Overview!$B$11-SUM(I64,N64,S64,X64,AC64,AH64,AM64,AR64,AW64,BB64)-SUM(J64,O64,T64,Y64,AD64)))</f>
        <v>0</v>
      </c>
      <c r="AJ64" s="20">
        <f t="shared" si="10"/>
        <v>0</v>
      </c>
      <c r="AK64" s="20">
        <f t="shared" si="22"/>
        <v>0</v>
      </c>
      <c r="AL64" s="20">
        <f>ROUND(AK64*Priority!D14/12,2)</f>
        <v>0</v>
      </c>
      <c r="AM64" s="20">
        <f>MIN(AK64+AL64,Priority!E14)</f>
        <v>0</v>
      </c>
      <c r="AN64" s="20">
        <f>MIN(MAX(0,AK64+AL64-AM64),MAX(0,Overview!$B$11-SUM(I64,N64,S64,X64,AC64,AH64,AM64,AR64,AW64,BB64)-SUM(J64,O64,T64,Y64,AD64,AI64)))</f>
        <v>0</v>
      </c>
      <c r="AO64" s="20">
        <f t="shared" si="11"/>
        <v>0</v>
      </c>
      <c r="AP64" s="20">
        <f t="shared" si="23"/>
        <v>0</v>
      </c>
      <c r="AQ64" s="20">
        <f>ROUND(AP64*Priority!D15/12,2)</f>
        <v>0</v>
      </c>
      <c r="AR64" s="20">
        <f>MIN(AP64+AQ64,Priority!E15)</f>
        <v>0</v>
      </c>
      <c r="AS64" s="20">
        <f>MIN(MAX(0,AP64+AQ64-AR64),MAX(0,Overview!$B$11-SUM(I64,N64,S64,X64,AC64,AH64,AM64,AR64,AW64,BB64)-SUM(J64,O64,T64,Y64,AD64,AI64,AN64)))</f>
        <v>0</v>
      </c>
      <c r="AT64" s="20">
        <f t="shared" si="12"/>
        <v>0</v>
      </c>
      <c r="AU64" s="20">
        <f t="shared" si="24"/>
        <v>0</v>
      </c>
      <c r="AV64" s="20">
        <f>ROUND(AU64*Priority!D16/12,2)</f>
        <v>0</v>
      </c>
      <c r="AW64" s="20">
        <f>MIN(AU64+AV64,Priority!E16)</f>
        <v>0</v>
      </c>
      <c r="AX64" s="20">
        <f>MIN(MAX(0,AU64+AV64-AW64),MAX(0,Overview!$B$11-SUM(I64,N64,S64,X64,AC64,AH64,AM64,AR64,AW64,BB64)-SUM(J64,O64,T64,Y64,AD64,AI64,AN64,AS64)))</f>
        <v>0</v>
      </c>
      <c r="AY64" s="20">
        <f t="shared" si="13"/>
        <v>0</v>
      </c>
      <c r="AZ64" s="20">
        <f t="shared" si="25"/>
        <v>0</v>
      </c>
      <c r="BA64" s="20">
        <f>ROUND(AZ64*Priority!D17/12,2)</f>
        <v>0</v>
      </c>
      <c r="BB64" s="20">
        <f>MIN(AZ64+BA64,Priority!E17)</f>
        <v>0</v>
      </c>
      <c r="BC64" s="20">
        <f>MIN(MAX(0,AZ64+BA64-BB64),MAX(0,Overview!$B$11-SUM(I64,N64,S64,X64,AC64,AH64,AM64,AR64,AW64,BB64)-SUM(J64,O64,T64,Y64,AD64,AI64,AN64,AS64,AX64)))</f>
        <v>0</v>
      </c>
      <c r="BD64" s="20">
        <f t="shared" si="14"/>
        <v>0</v>
      </c>
    </row>
    <row r="65" ht="22.5" customHeight="1">
      <c r="A65" s="4">
        <v>58.0</v>
      </c>
      <c r="B65" s="20">
        <f t="shared" ref="B65:C65" si="80">SUM(G65,L65,Q65,V65,AA65,AF65,AK65,AP65,AU65,AZ65)</f>
        <v>0</v>
      </c>
      <c r="C65" s="20">
        <f t="shared" si="80"/>
        <v>0</v>
      </c>
      <c r="D65" s="20">
        <f t="shared" si="3"/>
        <v>0</v>
      </c>
      <c r="E65" s="20">
        <f t="shared" si="4"/>
        <v>0</v>
      </c>
      <c r="F65" s="20">
        <f>MAX(0,Overview!$B$11-D65)</f>
        <v>0</v>
      </c>
      <c r="G65" s="20">
        <f t="shared" si="16"/>
        <v>0</v>
      </c>
      <c r="H65" s="20">
        <f>ROUND(G65*Priority!D8/12,2)</f>
        <v>0</v>
      </c>
      <c r="I65" s="20">
        <f>MIN(G65+H65,Priority!E8)</f>
        <v>0</v>
      </c>
      <c r="J65" s="20">
        <f>MIN(MAX(0,G65+H65-I65),MAX(0,Overview!$B$11-SUM(I65,N65,S65,X65,AC65,AH65,AM65,AR65,AW65,BB65)))</f>
        <v>0</v>
      </c>
      <c r="K65" s="20">
        <f t="shared" si="5"/>
        <v>0</v>
      </c>
      <c r="L65" s="20">
        <f t="shared" si="17"/>
        <v>0</v>
      </c>
      <c r="M65" s="20">
        <f>ROUND(L65*Priority!D9/12,2)</f>
        <v>0</v>
      </c>
      <c r="N65" s="20">
        <f>MIN(L65+M65,Priority!E9)</f>
        <v>0</v>
      </c>
      <c r="O65" s="20">
        <f>MIN(MAX(0,L65+M65-N65),MAX(0,Overview!$B$11-SUM(I65,N65,S65,X65,AC65,AH65,AM65,AR65,AW65,BB65)-SUM(J65)))</f>
        <v>0</v>
      </c>
      <c r="P65" s="20">
        <f t="shared" si="6"/>
        <v>0</v>
      </c>
      <c r="Q65" s="20">
        <f t="shared" si="18"/>
        <v>0</v>
      </c>
      <c r="R65" s="20">
        <f>ROUND(Q65*Priority!D10/12,2)</f>
        <v>0</v>
      </c>
      <c r="S65" s="20">
        <f>MIN(Q65+R65,Priority!E10)</f>
        <v>0</v>
      </c>
      <c r="T65" s="20">
        <f>MIN(MAX(0,Q65+R65-S65),MAX(0,Overview!$B$11-SUM(I65,N65,S65,X65,AC65,AH65,AM65,AR65,AW65,BB65)-SUM(J65,O65)))</f>
        <v>0</v>
      </c>
      <c r="U65" s="20">
        <f t="shared" si="7"/>
        <v>0</v>
      </c>
      <c r="V65" s="20">
        <f t="shared" si="19"/>
        <v>0</v>
      </c>
      <c r="W65" s="20">
        <f>ROUND(V65*Priority!D11/12,2)</f>
        <v>0</v>
      </c>
      <c r="X65" s="20">
        <f>MIN(V65+W65,Priority!E11)</f>
        <v>0</v>
      </c>
      <c r="Y65" s="20">
        <f>MIN(MAX(0,V65+W65-X65),MAX(0,Overview!$B$11-SUM(I65,N65,S65,X65,AC65,AH65,AM65,AR65,AW65,BB65)-SUM(J65,O65,T65)))</f>
        <v>0</v>
      </c>
      <c r="Z65" s="20">
        <f t="shared" si="8"/>
        <v>0</v>
      </c>
      <c r="AA65" s="20">
        <f t="shared" si="20"/>
        <v>0</v>
      </c>
      <c r="AB65" s="20">
        <f>ROUND(AA65*Priority!D12/12,2)</f>
        <v>0</v>
      </c>
      <c r="AC65" s="20">
        <f>MIN(AA65+AB65,Priority!E12)</f>
        <v>0</v>
      </c>
      <c r="AD65" s="20">
        <f>MIN(MAX(0,AA65+AB65-AC65),MAX(0,Overview!$B$11-SUM(I65,N65,S65,X65,AC65,AH65,AM65,AR65,AW65,BB65)-SUM(J65,O65,T65,Y65)))</f>
        <v>0</v>
      </c>
      <c r="AE65" s="20">
        <f t="shared" si="9"/>
        <v>0</v>
      </c>
      <c r="AF65" s="20">
        <f t="shared" si="21"/>
        <v>0</v>
      </c>
      <c r="AG65" s="20">
        <f>ROUND(AF65*Priority!D13/12,2)</f>
        <v>0</v>
      </c>
      <c r="AH65" s="20">
        <f>MIN(AF65+AG65,Priority!E13)</f>
        <v>0</v>
      </c>
      <c r="AI65" s="20">
        <f>MIN(MAX(0,AF65+AG65-AH65),MAX(0,Overview!$B$11-SUM(I65,N65,S65,X65,AC65,AH65,AM65,AR65,AW65,BB65)-SUM(J65,O65,T65,Y65,AD65)))</f>
        <v>0</v>
      </c>
      <c r="AJ65" s="20">
        <f t="shared" si="10"/>
        <v>0</v>
      </c>
      <c r="AK65" s="20">
        <f t="shared" si="22"/>
        <v>0</v>
      </c>
      <c r="AL65" s="20">
        <f>ROUND(AK65*Priority!D14/12,2)</f>
        <v>0</v>
      </c>
      <c r="AM65" s="20">
        <f>MIN(AK65+AL65,Priority!E14)</f>
        <v>0</v>
      </c>
      <c r="AN65" s="20">
        <f>MIN(MAX(0,AK65+AL65-AM65),MAX(0,Overview!$B$11-SUM(I65,N65,S65,X65,AC65,AH65,AM65,AR65,AW65,BB65)-SUM(J65,O65,T65,Y65,AD65,AI65)))</f>
        <v>0</v>
      </c>
      <c r="AO65" s="20">
        <f t="shared" si="11"/>
        <v>0</v>
      </c>
      <c r="AP65" s="20">
        <f t="shared" si="23"/>
        <v>0</v>
      </c>
      <c r="AQ65" s="20">
        <f>ROUND(AP65*Priority!D15/12,2)</f>
        <v>0</v>
      </c>
      <c r="AR65" s="20">
        <f>MIN(AP65+AQ65,Priority!E15)</f>
        <v>0</v>
      </c>
      <c r="AS65" s="20">
        <f>MIN(MAX(0,AP65+AQ65-AR65),MAX(0,Overview!$B$11-SUM(I65,N65,S65,X65,AC65,AH65,AM65,AR65,AW65,BB65)-SUM(J65,O65,T65,Y65,AD65,AI65,AN65)))</f>
        <v>0</v>
      </c>
      <c r="AT65" s="20">
        <f t="shared" si="12"/>
        <v>0</v>
      </c>
      <c r="AU65" s="20">
        <f t="shared" si="24"/>
        <v>0</v>
      </c>
      <c r="AV65" s="20">
        <f>ROUND(AU65*Priority!D16/12,2)</f>
        <v>0</v>
      </c>
      <c r="AW65" s="20">
        <f>MIN(AU65+AV65,Priority!E16)</f>
        <v>0</v>
      </c>
      <c r="AX65" s="20">
        <f>MIN(MAX(0,AU65+AV65-AW65),MAX(0,Overview!$B$11-SUM(I65,N65,S65,X65,AC65,AH65,AM65,AR65,AW65,BB65)-SUM(J65,O65,T65,Y65,AD65,AI65,AN65,AS65)))</f>
        <v>0</v>
      </c>
      <c r="AY65" s="20">
        <f t="shared" si="13"/>
        <v>0</v>
      </c>
      <c r="AZ65" s="20">
        <f t="shared" si="25"/>
        <v>0</v>
      </c>
      <c r="BA65" s="20">
        <f>ROUND(AZ65*Priority!D17/12,2)</f>
        <v>0</v>
      </c>
      <c r="BB65" s="20">
        <f>MIN(AZ65+BA65,Priority!E17)</f>
        <v>0</v>
      </c>
      <c r="BC65" s="20">
        <f>MIN(MAX(0,AZ65+BA65-BB65),MAX(0,Overview!$B$11-SUM(I65,N65,S65,X65,AC65,AH65,AM65,AR65,AW65,BB65)-SUM(J65,O65,T65,Y65,AD65,AI65,AN65,AS65,AX65)))</f>
        <v>0</v>
      </c>
      <c r="BD65" s="20">
        <f t="shared" si="14"/>
        <v>0</v>
      </c>
    </row>
    <row r="66" ht="22.5" customHeight="1">
      <c r="A66" s="4">
        <v>59.0</v>
      </c>
      <c r="B66" s="20">
        <f t="shared" ref="B66:C66" si="81">SUM(G66,L66,Q66,V66,AA66,AF66,AK66,AP66,AU66,AZ66)</f>
        <v>0</v>
      </c>
      <c r="C66" s="20">
        <f t="shared" si="81"/>
        <v>0</v>
      </c>
      <c r="D66" s="20">
        <f t="shared" si="3"/>
        <v>0</v>
      </c>
      <c r="E66" s="20">
        <f t="shared" si="4"/>
        <v>0</v>
      </c>
      <c r="F66" s="20">
        <f>MAX(0,Overview!$B$11-D66)</f>
        <v>0</v>
      </c>
      <c r="G66" s="20">
        <f t="shared" si="16"/>
        <v>0</v>
      </c>
      <c r="H66" s="20">
        <f>ROUND(G66*Priority!D8/12,2)</f>
        <v>0</v>
      </c>
      <c r="I66" s="20">
        <f>MIN(G66+H66,Priority!E8)</f>
        <v>0</v>
      </c>
      <c r="J66" s="20">
        <f>MIN(MAX(0,G66+H66-I66),MAX(0,Overview!$B$11-SUM(I66,N66,S66,X66,AC66,AH66,AM66,AR66,AW66,BB66)))</f>
        <v>0</v>
      </c>
      <c r="K66" s="20">
        <f t="shared" si="5"/>
        <v>0</v>
      </c>
      <c r="L66" s="20">
        <f t="shared" si="17"/>
        <v>0</v>
      </c>
      <c r="M66" s="20">
        <f>ROUND(L66*Priority!D9/12,2)</f>
        <v>0</v>
      </c>
      <c r="N66" s="20">
        <f>MIN(L66+M66,Priority!E9)</f>
        <v>0</v>
      </c>
      <c r="O66" s="20">
        <f>MIN(MAX(0,L66+M66-N66),MAX(0,Overview!$B$11-SUM(I66,N66,S66,X66,AC66,AH66,AM66,AR66,AW66,BB66)-SUM(J66)))</f>
        <v>0</v>
      </c>
      <c r="P66" s="20">
        <f t="shared" si="6"/>
        <v>0</v>
      </c>
      <c r="Q66" s="20">
        <f t="shared" si="18"/>
        <v>0</v>
      </c>
      <c r="R66" s="20">
        <f>ROUND(Q66*Priority!D10/12,2)</f>
        <v>0</v>
      </c>
      <c r="S66" s="20">
        <f>MIN(Q66+R66,Priority!E10)</f>
        <v>0</v>
      </c>
      <c r="T66" s="20">
        <f>MIN(MAX(0,Q66+R66-S66),MAX(0,Overview!$B$11-SUM(I66,N66,S66,X66,AC66,AH66,AM66,AR66,AW66,BB66)-SUM(J66,O66)))</f>
        <v>0</v>
      </c>
      <c r="U66" s="20">
        <f t="shared" si="7"/>
        <v>0</v>
      </c>
      <c r="V66" s="20">
        <f t="shared" si="19"/>
        <v>0</v>
      </c>
      <c r="W66" s="20">
        <f>ROUND(V66*Priority!D11/12,2)</f>
        <v>0</v>
      </c>
      <c r="X66" s="20">
        <f>MIN(V66+W66,Priority!E11)</f>
        <v>0</v>
      </c>
      <c r="Y66" s="20">
        <f>MIN(MAX(0,V66+W66-X66),MAX(0,Overview!$B$11-SUM(I66,N66,S66,X66,AC66,AH66,AM66,AR66,AW66,BB66)-SUM(J66,O66,T66)))</f>
        <v>0</v>
      </c>
      <c r="Z66" s="20">
        <f t="shared" si="8"/>
        <v>0</v>
      </c>
      <c r="AA66" s="20">
        <f t="shared" si="20"/>
        <v>0</v>
      </c>
      <c r="AB66" s="20">
        <f>ROUND(AA66*Priority!D12/12,2)</f>
        <v>0</v>
      </c>
      <c r="AC66" s="20">
        <f>MIN(AA66+AB66,Priority!E12)</f>
        <v>0</v>
      </c>
      <c r="AD66" s="20">
        <f>MIN(MAX(0,AA66+AB66-AC66),MAX(0,Overview!$B$11-SUM(I66,N66,S66,X66,AC66,AH66,AM66,AR66,AW66,BB66)-SUM(J66,O66,T66,Y66)))</f>
        <v>0</v>
      </c>
      <c r="AE66" s="20">
        <f t="shared" si="9"/>
        <v>0</v>
      </c>
      <c r="AF66" s="20">
        <f t="shared" si="21"/>
        <v>0</v>
      </c>
      <c r="AG66" s="20">
        <f>ROUND(AF66*Priority!D13/12,2)</f>
        <v>0</v>
      </c>
      <c r="AH66" s="20">
        <f>MIN(AF66+AG66,Priority!E13)</f>
        <v>0</v>
      </c>
      <c r="AI66" s="20">
        <f>MIN(MAX(0,AF66+AG66-AH66),MAX(0,Overview!$B$11-SUM(I66,N66,S66,X66,AC66,AH66,AM66,AR66,AW66,BB66)-SUM(J66,O66,T66,Y66,AD66)))</f>
        <v>0</v>
      </c>
      <c r="AJ66" s="20">
        <f t="shared" si="10"/>
        <v>0</v>
      </c>
      <c r="AK66" s="20">
        <f t="shared" si="22"/>
        <v>0</v>
      </c>
      <c r="AL66" s="20">
        <f>ROUND(AK66*Priority!D14/12,2)</f>
        <v>0</v>
      </c>
      <c r="AM66" s="20">
        <f>MIN(AK66+AL66,Priority!E14)</f>
        <v>0</v>
      </c>
      <c r="AN66" s="20">
        <f>MIN(MAX(0,AK66+AL66-AM66),MAX(0,Overview!$B$11-SUM(I66,N66,S66,X66,AC66,AH66,AM66,AR66,AW66,BB66)-SUM(J66,O66,T66,Y66,AD66,AI66)))</f>
        <v>0</v>
      </c>
      <c r="AO66" s="20">
        <f t="shared" si="11"/>
        <v>0</v>
      </c>
      <c r="AP66" s="20">
        <f t="shared" si="23"/>
        <v>0</v>
      </c>
      <c r="AQ66" s="20">
        <f>ROUND(AP66*Priority!D15/12,2)</f>
        <v>0</v>
      </c>
      <c r="AR66" s="20">
        <f>MIN(AP66+AQ66,Priority!E15)</f>
        <v>0</v>
      </c>
      <c r="AS66" s="20">
        <f>MIN(MAX(0,AP66+AQ66-AR66),MAX(0,Overview!$B$11-SUM(I66,N66,S66,X66,AC66,AH66,AM66,AR66,AW66,BB66)-SUM(J66,O66,T66,Y66,AD66,AI66,AN66)))</f>
        <v>0</v>
      </c>
      <c r="AT66" s="20">
        <f t="shared" si="12"/>
        <v>0</v>
      </c>
      <c r="AU66" s="20">
        <f t="shared" si="24"/>
        <v>0</v>
      </c>
      <c r="AV66" s="20">
        <f>ROUND(AU66*Priority!D16/12,2)</f>
        <v>0</v>
      </c>
      <c r="AW66" s="20">
        <f>MIN(AU66+AV66,Priority!E16)</f>
        <v>0</v>
      </c>
      <c r="AX66" s="20">
        <f>MIN(MAX(0,AU66+AV66-AW66),MAX(0,Overview!$B$11-SUM(I66,N66,S66,X66,AC66,AH66,AM66,AR66,AW66,BB66)-SUM(J66,O66,T66,Y66,AD66,AI66,AN66,AS66)))</f>
        <v>0</v>
      </c>
      <c r="AY66" s="20">
        <f t="shared" si="13"/>
        <v>0</v>
      </c>
      <c r="AZ66" s="20">
        <f t="shared" si="25"/>
        <v>0</v>
      </c>
      <c r="BA66" s="20">
        <f>ROUND(AZ66*Priority!D17/12,2)</f>
        <v>0</v>
      </c>
      <c r="BB66" s="20">
        <f>MIN(AZ66+BA66,Priority!E17)</f>
        <v>0</v>
      </c>
      <c r="BC66" s="20">
        <f>MIN(MAX(0,AZ66+BA66-BB66),MAX(0,Overview!$B$11-SUM(I66,N66,S66,X66,AC66,AH66,AM66,AR66,AW66,BB66)-SUM(J66,O66,T66,Y66,AD66,AI66,AN66,AS66,AX66)))</f>
        <v>0</v>
      </c>
      <c r="BD66" s="20">
        <f t="shared" si="14"/>
        <v>0</v>
      </c>
    </row>
    <row r="67" ht="22.5" customHeight="1">
      <c r="A67" s="4">
        <v>60.0</v>
      </c>
      <c r="B67" s="20">
        <f t="shared" ref="B67:C67" si="82">SUM(G67,L67,Q67,V67,AA67,AF67,AK67,AP67,AU67,AZ67)</f>
        <v>0</v>
      </c>
      <c r="C67" s="20">
        <f t="shared" si="82"/>
        <v>0</v>
      </c>
      <c r="D67" s="20">
        <f t="shared" si="3"/>
        <v>0</v>
      </c>
      <c r="E67" s="20">
        <f t="shared" si="4"/>
        <v>0</v>
      </c>
      <c r="F67" s="20">
        <f>MAX(0,Overview!$B$11-D67)</f>
        <v>0</v>
      </c>
      <c r="G67" s="20">
        <f t="shared" si="16"/>
        <v>0</v>
      </c>
      <c r="H67" s="20">
        <f>ROUND(G67*Priority!D8/12,2)</f>
        <v>0</v>
      </c>
      <c r="I67" s="20">
        <f>MIN(G67+H67,Priority!E8)</f>
        <v>0</v>
      </c>
      <c r="J67" s="20">
        <f>MIN(MAX(0,G67+H67-I67),MAX(0,Overview!$B$11-SUM(I67,N67,S67,X67,AC67,AH67,AM67,AR67,AW67,BB67)))</f>
        <v>0</v>
      </c>
      <c r="K67" s="20">
        <f t="shared" si="5"/>
        <v>0</v>
      </c>
      <c r="L67" s="20">
        <f t="shared" si="17"/>
        <v>0</v>
      </c>
      <c r="M67" s="20">
        <f>ROUND(L67*Priority!D9/12,2)</f>
        <v>0</v>
      </c>
      <c r="N67" s="20">
        <f>MIN(L67+M67,Priority!E9)</f>
        <v>0</v>
      </c>
      <c r="O67" s="20">
        <f>MIN(MAX(0,L67+M67-N67),MAX(0,Overview!$B$11-SUM(I67,N67,S67,X67,AC67,AH67,AM67,AR67,AW67,BB67)-SUM(J67)))</f>
        <v>0</v>
      </c>
      <c r="P67" s="20">
        <f t="shared" si="6"/>
        <v>0</v>
      </c>
      <c r="Q67" s="20">
        <f t="shared" si="18"/>
        <v>0</v>
      </c>
      <c r="R67" s="20">
        <f>ROUND(Q67*Priority!D10/12,2)</f>
        <v>0</v>
      </c>
      <c r="S67" s="20">
        <f>MIN(Q67+R67,Priority!E10)</f>
        <v>0</v>
      </c>
      <c r="T67" s="20">
        <f>MIN(MAX(0,Q67+R67-S67),MAX(0,Overview!$B$11-SUM(I67,N67,S67,X67,AC67,AH67,AM67,AR67,AW67,BB67)-SUM(J67,O67)))</f>
        <v>0</v>
      </c>
      <c r="U67" s="20">
        <f t="shared" si="7"/>
        <v>0</v>
      </c>
      <c r="V67" s="20">
        <f t="shared" si="19"/>
        <v>0</v>
      </c>
      <c r="W67" s="20">
        <f>ROUND(V67*Priority!D11/12,2)</f>
        <v>0</v>
      </c>
      <c r="X67" s="20">
        <f>MIN(V67+W67,Priority!E11)</f>
        <v>0</v>
      </c>
      <c r="Y67" s="20">
        <f>MIN(MAX(0,V67+W67-X67),MAX(0,Overview!$B$11-SUM(I67,N67,S67,X67,AC67,AH67,AM67,AR67,AW67,BB67)-SUM(J67,O67,T67)))</f>
        <v>0</v>
      </c>
      <c r="Z67" s="20">
        <f t="shared" si="8"/>
        <v>0</v>
      </c>
      <c r="AA67" s="20">
        <f t="shared" si="20"/>
        <v>0</v>
      </c>
      <c r="AB67" s="20">
        <f>ROUND(AA67*Priority!D12/12,2)</f>
        <v>0</v>
      </c>
      <c r="AC67" s="20">
        <f>MIN(AA67+AB67,Priority!E12)</f>
        <v>0</v>
      </c>
      <c r="AD67" s="20">
        <f>MIN(MAX(0,AA67+AB67-AC67),MAX(0,Overview!$B$11-SUM(I67,N67,S67,X67,AC67,AH67,AM67,AR67,AW67,BB67)-SUM(J67,O67,T67,Y67)))</f>
        <v>0</v>
      </c>
      <c r="AE67" s="20">
        <f t="shared" si="9"/>
        <v>0</v>
      </c>
      <c r="AF67" s="20">
        <f t="shared" si="21"/>
        <v>0</v>
      </c>
      <c r="AG67" s="20">
        <f>ROUND(AF67*Priority!D13/12,2)</f>
        <v>0</v>
      </c>
      <c r="AH67" s="20">
        <f>MIN(AF67+AG67,Priority!E13)</f>
        <v>0</v>
      </c>
      <c r="AI67" s="20">
        <f>MIN(MAX(0,AF67+AG67-AH67),MAX(0,Overview!$B$11-SUM(I67,N67,S67,X67,AC67,AH67,AM67,AR67,AW67,BB67)-SUM(J67,O67,T67,Y67,AD67)))</f>
        <v>0</v>
      </c>
      <c r="AJ67" s="20">
        <f t="shared" si="10"/>
        <v>0</v>
      </c>
      <c r="AK67" s="20">
        <f t="shared" si="22"/>
        <v>0</v>
      </c>
      <c r="AL67" s="20">
        <f>ROUND(AK67*Priority!D14/12,2)</f>
        <v>0</v>
      </c>
      <c r="AM67" s="20">
        <f>MIN(AK67+AL67,Priority!E14)</f>
        <v>0</v>
      </c>
      <c r="AN67" s="20">
        <f>MIN(MAX(0,AK67+AL67-AM67),MAX(0,Overview!$B$11-SUM(I67,N67,S67,X67,AC67,AH67,AM67,AR67,AW67,BB67)-SUM(J67,O67,T67,Y67,AD67,AI67)))</f>
        <v>0</v>
      </c>
      <c r="AO67" s="20">
        <f t="shared" si="11"/>
        <v>0</v>
      </c>
      <c r="AP67" s="20">
        <f t="shared" si="23"/>
        <v>0</v>
      </c>
      <c r="AQ67" s="20">
        <f>ROUND(AP67*Priority!D15/12,2)</f>
        <v>0</v>
      </c>
      <c r="AR67" s="20">
        <f>MIN(AP67+AQ67,Priority!E15)</f>
        <v>0</v>
      </c>
      <c r="AS67" s="20">
        <f>MIN(MAX(0,AP67+AQ67-AR67),MAX(0,Overview!$B$11-SUM(I67,N67,S67,X67,AC67,AH67,AM67,AR67,AW67,BB67)-SUM(J67,O67,T67,Y67,AD67,AI67,AN67)))</f>
        <v>0</v>
      </c>
      <c r="AT67" s="20">
        <f t="shared" si="12"/>
        <v>0</v>
      </c>
      <c r="AU67" s="20">
        <f t="shared" si="24"/>
        <v>0</v>
      </c>
      <c r="AV67" s="20">
        <f>ROUND(AU67*Priority!D16/12,2)</f>
        <v>0</v>
      </c>
      <c r="AW67" s="20">
        <f>MIN(AU67+AV67,Priority!E16)</f>
        <v>0</v>
      </c>
      <c r="AX67" s="20">
        <f>MIN(MAX(0,AU67+AV67-AW67),MAX(0,Overview!$B$11-SUM(I67,N67,S67,X67,AC67,AH67,AM67,AR67,AW67,BB67)-SUM(J67,O67,T67,Y67,AD67,AI67,AN67,AS67)))</f>
        <v>0</v>
      </c>
      <c r="AY67" s="20">
        <f t="shared" si="13"/>
        <v>0</v>
      </c>
      <c r="AZ67" s="20">
        <f t="shared" si="25"/>
        <v>0</v>
      </c>
      <c r="BA67" s="20">
        <f>ROUND(AZ67*Priority!D17/12,2)</f>
        <v>0</v>
      </c>
      <c r="BB67" s="20">
        <f>MIN(AZ67+BA67,Priority!E17)</f>
        <v>0</v>
      </c>
      <c r="BC67" s="20">
        <f>MIN(MAX(0,AZ67+BA67-BB67),MAX(0,Overview!$B$11-SUM(I67,N67,S67,X67,AC67,AH67,AM67,AR67,AW67,BB67)-SUM(J67,O67,T67,Y67,AD67,AI67,AN67,AS67,AX67)))</f>
        <v>0</v>
      </c>
      <c r="BD67" s="20">
        <f t="shared" si="14"/>
        <v>0</v>
      </c>
    </row>
    <row r="68" ht="22.5" customHeight="1">
      <c r="A68" s="4">
        <v>61.0</v>
      </c>
      <c r="B68" s="20">
        <f t="shared" ref="B68:C68" si="83">SUM(G68,L68,Q68,V68,AA68,AF68,AK68,AP68,AU68,AZ68)</f>
        <v>0</v>
      </c>
      <c r="C68" s="20">
        <f t="shared" si="83"/>
        <v>0</v>
      </c>
      <c r="D68" s="20">
        <f t="shared" si="3"/>
        <v>0</v>
      </c>
      <c r="E68" s="20">
        <f t="shared" si="4"/>
        <v>0</v>
      </c>
      <c r="F68" s="20">
        <f>MAX(0,Overview!$B$11-D68)</f>
        <v>0</v>
      </c>
      <c r="G68" s="20">
        <f t="shared" si="16"/>
        <v>0</v>
      </c>
      <c r="H68" s="20">
        <f>ROUND(G68*Priority!D8/12,2)</f>
        <v>0</v>
      </c>
      <c r="I68" s="20">
        <f>MIN(G68+H68,Priority!E8)</f>
        <v>0</v>
      </c>
      <c r="J68" s="20">
        <f>MIN(MAX(0,G68+H68-I68),MAX(0,Overview!$B$11-SUM(I68,N68,S68,X68,AC68,AH68,AM68,AR68,AW68,BB68)))</f>
        <v>0</v>
      </c>
      <c r="K68" s="20">
        <f t="shared" si="5"/>
        <v>0</v>
      </c>
      <c r="L68" s="20">
        <f t="shared" si="17"/>
        <v>0</v>
      </c>
      <c r="M68" s="20">
        <f>ROUND(L68*Priority!D9/12,2)</f>
        <v>0</v>
      </c>
      <c r="N68" s="20">
        <f>MIN(L68+M68,Priority!E9)</f>
        <v>0</v>
      </c>
      <c r="O68" s="20">
        <f>MIN(MAX(0,L68+M68-N68),MAX(0,Overview!$B$11-SUM(I68,N68,S68,X68,AC68,AH68,AM68,AR68,AW68,BB68)-SUM(J68)))</f>
        <v>0</v>
      </c>
      <c r="P68" s="20">
        <f t="shared" si="6"/>
        <v>0</v>
      </c>
      <c r="Q68" s="20">
        <f t="shared" si="18"/>
        <v>0</v>
      </c>
      <c r="R68" s="20">
        <f>ROUND(Q68*Priority!D10/12,2)</f>
        <v>0</v>
      </c>
      <c r="S68" s="20">
        <f>MIN(Q68+R68,Priority!E10)</f>
        <v>0</v>
      </c>
      <c r="T68" s="20">
        <f>MIN(MAX(0,Q68+R68-S68),MAX(0,Overview!$B$11-SUM(I68,N68,S68,X68,AC68,AH68,AM68,AR68,AW68,BB68)-SUM(J68,O68)))</f>
        <v>0</v>
      </c>
      <c r="U68" s="20">
        <f t="shared" si="7"/>
        <v>0</v>
      </c>
      <c r="V68" s="20">
        <f t="shared" si="19"/>
        <v>0</v>
      </c>
      <c r="W68" s="20">
        <f>ROUND(V68*Priority!D11/12,2)</f>
        <v>0</v>
      </c>
      <c r="X68" s="20">
        <f>MIN(V68+W68,Priority!E11)</f>
        <v>0</v>
      </c>
      <c r="Y68" s="20">
        <f>MIN(MAX(0,V68+W68-X68),MAX(0,Overview!$B$11-SUM(I68,N68,S68,X68,AC68,AH68,AM68,AR68,AW68,BB68)-SUM(J68,O68,T68)))</f>
        <v>0</v>
      </c>
      <c r="Z68" s="20">
        <f t="shared" si="8"/>
        <v>0</v>
      </c>
      <c r="AA68" s="20">
        <f t="shared" si="20"/>
        <v>0</v>
      </c>
      <c r="AB68" s="20">
        <f>ROUND(AA68*Priority!D12/12,2)</f>
        <v>0</v>
      </c>
      <c r="AC68" s="20">
        <f>MIN(AA68+AB68,Priority!E12)</f>
        <v>0</v>
      </c>
      <c r="AD68" s="20">
        <f>MIN(MAX(0,AA68+AB68-AC68),MAX(0,Overview!$B$11-SUM(I68,N68,S68,X68,AC68,AH68,AM68,AR68,AW68,BB68)-SUM(J68,O68,T68,Y68)))</f>
        <v>0</v>
      </c>
      <c r="AE68" s="20">
        <f t="shared" si="9"/>
        <v>0</v>
      </c>
      <c r="AF68" s="20">
        <f t="shared" si="21"/>
        <v>0</v>
      </c>
      <c r="AG68" s="20">
        <f>ROUND(AF68*Priority!D13/12,2)</f>
        <v>0</v>
      </c>
      <c r="AH68" s="20">
        <f>MIN(AF68+AG68,Priority!E13)</f>
        <v>0</v>
      </c>
      <c r="AI68" s="20">
        <f>MIN(MAX(0,AF68+AG68-AH68),MAX(0,Overview!$B$11-SUM(I68,N68,S68,X68,AC68,AH68,AM68,AR68,AW68,BB68)-SUM(J68,O68,T68,Y68,AD68)))</f>
        <v>0</v>
      </c>
      <c r="AJ68" s="20">
        <f t="shared" si="10"/>
        <v>0</v>
      </c>
      <c r="AK68" s="20">
        <f t="shared" si="22"/>
        <v>0</v>
      </c>
      <c r="AL68" s="20">
        <f>ROUND(AK68*Priority!D14/12,2)</f>
        <v>0</v>
      </c>
      <c r="AM68" s="20">
        <f>MIN(AK68+AL68,Priority!E14)</f>
        <v>0</v>
      </c>
      <c r="AN68" s="20">
        <f>MIN(MAX(0,AK68+AL68-AM68),MAX(0,Overview!$B$11-SUM(I68,N68,S68,X68,AC68,AH68,AM68,AR68,AW68,BB68)-SUM(J68,O68,T68,Y68,AD68,AI68)))</f>
        <v>0</v>
      </c>
      <c r="AO68" s="20">
        <f t="shared" si="11"/>
        <v>0</v>
      </c>
      <c r="AP68" s="20">
        <f t="shared" si="23"/>
        <v>0</v>
      </c>
      <c r="AQ68" s="20">
        <f>ROUND(AP68*Priority!D15/12,2)</f>
        <v>0</v>
      </c>
      <c r="AR68" s="20">
        <f>MIN(AP68+AQ68,Priority!E15)</f>
        <v>0</v>
      </c>
      <c r="AS68" s="20">
        <f>MIN(MAX(0,AP68+AQ68-AR68),MAX(0,Overview!$B$11-SUM(I68,N68,S68,X68,AC68,AH68,AM68,AR68,AW68,BB68)-SUM(J68,O68,T68,Y68,AD68,AI68,AN68)))</f>
        <v>0</v>
      </c>
      <c r="AT68" s="20">
        <f t="shared" si="12"/>
        <v>0</v>
      </c>
      <c r="AU68" s="20">
        <f t="shared" si="24"/>
        <v>0</v>
      </c>
      <c r="AV68" s="20">
        <f>ROUND(AU68*Priority!D16/12,2)</f>
        <v>0</v>
      </c>
      <c r="AW68" s="20">
        <f>MIN(AU68+AV68,Priority!E16)</f>
        <v>0</v>
      </c>
      <c r="AX68" s="20">
        <f>MIN(MAX(0,AU68+AV68-AW68),MAX(0,Overview!$B$11-SUM(I68,N68,S68,X68,AC68,AH68,AM68,AR68,AW68,BB68)-SUM(J68,O68,T68,Y68,AD68,AI68,AN68,AS68)))</f>
        <v>0</v>
      </c>
      <c r="AY68" s="20">
        <f t="shared" si="13"/>
        <v>0</v>
      </c>
      <c r="AZ68" s="20">
        <f t="shared" si="25"/>
        <v>0</v>
      </c>
      <c r="BA68" s="20">
        <f>ROUND(AZ68*Priority!D17/12,2)</f>
        <v>0</v>
      </c>
      <c r="BB68" s="20">
        <f>MIN(AZ68+BA68,Priority!E17)</f>
        <v>0</v>
      </c>
      <c r="BC68" s="20">
        <f>MIN(MAX(0,AZ68+BA68-BB68),MAX(0,Overview!$B$11-SUM(I68,N68,S68,X68,AC68,AH68,AM68,AR68,AW68,BB68)-SUM(J68,O68,T68,Y68,AD68,AI68,AN68,AS68,AX68)))</f>
        <v>0</v>
      </c>
      <c r="BD68" s="20">
        <f t="shared" si="14"/>
        <v>0</v>
      </c>
    </row>
    <row r="69" ht="22.5" customHeight="1">
      <c r="A69" s="4">
        <v>62.0</v>
      </c>
      <c r="B69" s="20">
        <f t="shared" ref="B69:C69" si="84">SUM(G69,L69,Q69,V69,AA69,AF69,AK69,AP69,AU69,AZ69)</f>
        <v>0</v>
      </c>
      <c r="C69" s="20">
        <f t="shared" si="84"/>
        <v>0</v>
      </c>
      <c r="D69" s="20">
        <f t="shared" si="3"/>
        <v>0</v>
      </c>
      <c r="E69" s="20">
        <f t="shared" si="4"/>
        <v>0</v>
      </c>
      <c r="F69" s="20">
        <f>MAX(0,Overview!$B$11-D69)</f>
        <v>0</v>
      </c>
      <c r="G69" s="20">
        <f t="shared" si="16"/>
        <v>0</v>
      </c>
      <c r="H69" s="20">
        <f>ROUND(G69*Priority!D8/12,2)</f>
        <v>0</v>
      </c>
      <c r="I69" s="20">
        <f>MIN(G69+H69,Priority!E8)</f>
        <v>0</v>
      </c>
      <c r="J69" s="20">
        <f>MIN(MAX(0,G69+H69-I69),MAX(0,Overview!$B$11-SUM(I69,N69,S69,X69,AC69,AH69,AM69,AR69,AW69,BB69)))</f>
        <v>0</v>
      </c>
      <c r="K69" s="20">
        <f t="shared" si="5"/>
        <v>0</v>
      </c>
      <c r="L69" s="20">
        <f t="shared" si="17"/>
        <v>0</v>
      </c>
      <c r="M69" s="20">
        <f>ROUND(L69*Priority!D9/12,2)</f>
        <v>0</v>
      </c>
      <c r="N69" s="20">
        <f>MIN(L69+M69,Priority!E9)</f>
        <v>0</v>
      </c>
      <c r="O69" s="20">
        <f>MIN(MAX(0,L69+M69-N69),MAX(0,Overview!$B$11-SUM(I69,N69,S69,X69,AC69,AH69,AM69,AR69,AW69,BB69)-SUM(J69)))</f>
        <v>0</v>
      </c>
      <c r="P69" s="20">
        <f t="shared" si="6"/>
        <v>0</v>
      </c>
      <c r="Q69" s="20">
        <f t="shared" si="18"/>
        <v>0</v>
      </c>
      <c r="R69" s="20">
        <f>ROUND(Q69*Priority!D10/12,2)</f>
        <v>0</v>
      </c>
      <c r="S69" s="20">
        <f>MIN(Q69+R69,Priority!E10)</f>
        <v>0</v>
      </c>
      <c r="T69" s="20">
        <f>MIN(MAX(0,Q69+R69-S69),MAX(0,Overview!$B$11-SUM(I69,N69,S69,X69,AC69,AH69,AM69,AR69,AW69,BB69)-SUM(J69,O69)))</f>
        <v>0</v>
      </c>
      <c r="U69" s="20">
        <f t="shared" si="7"/>
        <v>0</v>
      </c>
      <c r="V69" s="20">
        <f t="shared" si="19"/>
        <v>0</v>
      </c>
      <c r="W69" s="20">
        <f>ROUND(V69*Priority!D11/12,2)</f>
        <v>0</v>
      </c>
      <c r="X69" s="20">
        <f>MIN(V69+W69,Priority!E11)</f>
        <v>0</v>
      </c>
      <c r="Y69" s="20">
        <f>MIN(MAX(0,V69+W69-X69),MAX(0,Overview!$B$11-SUM(I69,N69,S69,X69,AC69,AH69,AM69,AR69,AW69,BB69)-SUM(J69,O69,T69)))</f>
        <v>0</v>
      </c>
      <c r="Z69" s="20">
        <f t="shared" si="8"/>
        <v>0</v>
      </c>
      <c r="AA69" s="20">
        <f t="shared" si="20"/>
        <v>0</v>
      </c>
      <c r="AB69" s="20">
        <f>ROUND(AA69*Priority!D12/12,2)</f>
        <v>0</v>
      </c>
      <c r="AC69" s="20">
        <f>MIN(AA69+AB69,Priority!E12)</f>
        <v>0</v>
      </c>
      <c r="AD69" s="20">
        <f>MIN(MAX(0,AA69+AB69-AC69),MAX(0,Overview!$B$11-SUM(I69,N69,S69,X69,AC69,AH69,AM69,AR69,AW69,BB69)-SUM(J69,O69,T69,Y69)))</f>
        <v>0</v>
      </c>
      <c r="AE69" s="20">
        <f t="shared" si="9"/>
        <v>0</v>
      </c>
      <c r="AF69" s="20">
        <f t="shared" si="21"/>
        <v>0</v>
      </c>
      <c r="AG69" s="20">
        <f>ROUND(AF69*Priority!D13/12,2)</f>
        <v>0</v>
      </c>
      <c r="AH69" s="20">
        <f>MIN(AF69+AG69,Priority!E13)</f>
        <v>0</v>
      </c>
      <c r="AI69" s="20">
        <f>MIN(MAX(0,AF69+AG69-AH69),MAX(0,Overview!$B$11-SUM(I69,N69,S69,X69,AC69,AH69,AM69,AR69,AW69,BB69)-SUM(J69,O69,T69,Y69,AD69)))</f>
        <v>0</v>
      </c>
      <c r="AJ69" s="20">
        <f t="shared" si="10"/>
        <v>0</v>
      </c>
      <c r="AK69" s="20">
        <f t="shared" si="22"/>
        <v>0</v>
      </c>
      <c r="AL69" s="20">
        <f>ROUND(AK69*Priority!D14/12,2)</f>
        <v>0</v>
      </c>
      <c r="AM69" s="20">
        <f>MIN(AK69+AL69,Priority!E14)</f>
        <v>0</v>
      </c>
      <c r="AN69" s="20">
        <f>MIN(MAX(0,AK69+AL69-AM69),MAX(0,Overview!$B$11-SUM(I69,N69,S69,X69,AC69,AH69,AM69,AR69,AW69,BB69)-SUM(J69,O69,T69,Y69,AD69,AI69)))</f>
        <v>0</v>
      </c>
      <c r="AO69" s="20">
        <f t="shared" si="11"/>
        <v>0</v>
      </c>
      <c r="AP69" s="20">
        <f t="shared" si="23"/>
        <v>0</v>
      </c>
      <c r="AQ69" s="20">
        <f>ROUND(AP69*Priority!D15/12,2)</f>
        <v>0</v>
      </c>
      <c r="AR69" s="20">
        <f>MIN(AP69+AQ69,Priority!E15)</f>
        <v>0</v>
      </c>
      <c r="AS69" s="20">
        <f>MIN(MAX(0,AP69+AQ69-AR69),MAX(0,Overview!$B$11-SUM(I69,N69,S69,X69,AC69,AH69,AM69,AR69,AW69,BB69)-SUM(J69,O69,T69,Y69,AD69,AI69,AN69)))</f>
        <v>0</v>
      </c>
      <c r="AT69" s="20">
        <f t="shared" si="12"/>
        <v>0</v>
      </c>
      <c r="AU69" s="20">
        <f t="shared" si="24"/>
        <v>0</v>
      </c>
      <c r="AV69" s="20">
        <f>ROUND(AU69*Priority!D16/12,2)</f>
        <v>0</v>
      </c>
      <c r="AW69" s="20">
        <f>MIN(AU69+AV69,Priority!E16)</f>
        <v>0</v>
      </c>
      <c r="AX69" s="20">
        <f>MIN(MAX(0,AU69+AV69-AW69),MAX(0,Overview!$B$11-SUM(I69,N69,S69,X69,AC69,AH69,AM69,AR69,AW69,BB69)-SUM(J69,O69,T69,Y69,AD69,AI69,AN69,AS69)))</f>
        <v>0</v>
      </c>
      <c r="AY69" s="20">
        <f t="shared" si="13"/>
        <v>0</v>
      </c>
      <c r="AZ69" s="20">
        <f t="shared" si="25"/>
        <v>0</v>
      </c>
      <c r="BA69" s="20">
        <f>ROUND(AZ69*Priority!D17/12,2)</f>
        <v>0</v>
      </c>
      <c r="BB69" s="20">
        <f>MIN(AZ69+BA69,Priority!E17)</f>
        <v>0</v>
      </c>
      <c r="BC69" s="20">
        <f>MIN(MAX(0,AZ69+BA69-BB69),MAX(0,Overview!$B$11-SUM(I69,N69,S69,X69,AC69,AH69,AM69,AR69,AW69,BB69)-SUM(J69,O69,T69,Y69,AD69,AI69,AN69,AS69,AX69)))</f>
        <v>0</v>
      </c>
      <c r="BD69" s="20">
        <f t="shared" si="14"/>
        <v>0</v>
      </c>
    </row>
    <row r="70" ht="22.5" customHeight="1">
      <c r="A70" s="4">
        <v>63.0</v>
      </c>
      <c r="B70" s="20">
        <f t="shared" ref="B70:C70" si="85">SUM(G70,L70,Q70,V70,AA70,AF70,AK70,AP70,AU70,AZ70)</f>
        <v>0</v>
      </c>
      <c r="C70" s="20">
        <f t="shared" si="85"/>
        <v>0</v>
      </c>
      <c r="D70" s="20">
        <f t="shared" si="3"/>
        <v>0</v>
      </c>
      <c r="E70" s="20">
        <f t="shared" si="4"/>
        <v>0</v>
      </c>
      <c r="F70" s="20">
        <f>MAX(0,Overview!$B$11-D70)</f>
        <v>0</v>
      </c>
      <c r="G70" s="20">
        <f t="shared" si="16"/>
        <v>0</v>
      </c>
      <c r="H70" s="20">
        <f>ROUND(G70*Priority!D8/12,2)</f>
        <v>0</v>
      </c>
      <c r="I70" s="20">
        <f>MIN(G70+H70,Priority!E8)</f>
        <v>0</v>
      </c>
      <c r="J70" s="20">
        <f>MIN(MAX(0,G70+H70-I70),MAX(0,Overview!$B$11-SUM(I70,N70,S70,X70,AC70,AH70,AM70,AR70,AW70,BB70)))</f>
        <v>0</v>
      </c>
      <c r="K70" s="20">
        <f t="shared" si="5"/>
        <v>0</v>
      </c>
      <c r="L70" s="20">
        <f t="shared" si="17"/>
        <v>0</v>
      </c>
      <c r="M70" s="20">
        <f>ROUND(L70*Priority!D9/12,2)</f>
        <v>0</v>
      </c>
      <c r="N70" s="20">
        <f>MIN(L70+M70,Priority!E9)</f>
        <v>0</v>
      </c>
      <c r="O70" s="20">
        <f>MIN(MAX(0,L70+M70-N70),MAX(0,Overview!$B$11-SUM(I70,N70,S70,X70,AC70,AH70,AM70,AR70,AW70,BB70)-SUM(J70)))</f>
        <v>0</v>
      </c>
      <c r="P70" s="20">
        <f t="shared" si="6"/>
        <v>0</v>
      </c>
      <c r="Q70" s="20">
        <f t="shared" si="18"/>
        <v>0</v>
      </c>
      <c r="R70" s="20">
        <f>ROUND(Q70*Priority!D10/12,2)</f>
        <v>0</v>
      </c>
      <c r="S70" s="20">
        <f>MIN(Q70+R70,Priority!E10)</f>
        <v>0</v>
      </c>
      <c r="T70" s="20">
        <f>MIN(MAX(0,Q70+R70-S70),MAX(0,Overview!$B$11-SUM(I70,N70,S70,X70,AC70,AH70,AM70,AR70,AW70,BB70)-SUM(J70,O70)))</f>
        <v>0</v>
      </c>
      <c r="U70" s="20">
        <f t="shared" si="7"/>
        <v>0</v>
      </c>
      <c r="V70" s="20">
        <f t="shared" si="19"/>
        <v>0</v>
      </c>
      <c r="W70" s="20">
        <f>ROUND(V70*Priority!D11/12,2)</f>
        <v>0</v>
      </c>
      <c r="X70" s="20">
        <f>MIN(V70+W70,Priority!E11)</f>
        <v>0</v>
      </c>
      <c r="Y70" s="20">
        <f>MIN(MAX(0,V70+W70-X70),MAX(0,Overview!$B$11-SUM(I70,N70,S70,X70,AC70,AH70,AM70,AR70,AW70,BB70)-SUM(J70,O70,T70)))</f>
        <v>0</v>
      </c>
      <c r="Z70" s="20">
        <f t="shared" si="8"/>
        <v>0</v>
      </c>
      <c r="AA70" s="20">
        <f t="shared" si="20"/>
        <v>0</v>
      </c>
      <c r="AB70" s="20">
        <f>ROUND(AA70*Priority!D12/12,2)</f>
        <v>0</v>
      </c>
      <c r="AC70" s="20">
        <f>MIN(AA70+AB70,Priority!E12)</f>
        <v>0</v>
      </c>
      <c r="AD70" s="20">
        <f>MIN(MAX(0,AA70+AB70-AC70),MAX(0,Overview!$B$11-SUM(I70,N70,S70,X70,AC70,AH70,AM70,AR70,AW70,BB70)-SUM(J70,O70,T70,Y70)))</f>
        <v>0</v>
      </c>
      <c r="AE70" s="20">
        <f t="shared" si="9"/>
        <v>0</v>
      </c>
      <c r="AF70" s="20">
        <f t="shared" si="21"/>
        <v>0</v>
      </c>
      <c r="AG70" s="20">
        <f>ROUND(AF70*Priority!D13/12,2)</f>
        <v>0</v>
      </c>
      <c r="AH70" s="20">
        <f>MIN(AF70+AG70,Priority!E13)</f>
        <v>0</v>
      </c>
      <c r="AI70" s="20">
        <f>MIN(MAX(0,AF70+AG70-AH70),MAX(0,Overview!$B$11-SUM(I70,N70,S70,X70,AC70,AH70,AM70,AR70,AW70,BB70)-SUM(J70,O70,T70,Y70,AD70)))</f>
        <v>0</v>
      </c>
      <c r="AJ70" s="20">
        <f t="shared" si="10"/>
        <v>0</v>
      </c>
      <c r="AK70" s="20">
        <f t="shared" si="22"/>
        <v>0</v>
      </c>
      <c r="AL70" s="20">
        <f>ROUND(AK70*Priority!D14/12,2)</f>
        <v>0</v>
      </c>
      <c r="AM70" s="20">
        <f>MIN(AK70+AL70,Priority!E14)</f>
        <v>0</v>
      </c>
      <c r="AN70" s="20">
        <f>MIN(MAX(0,AK70+AL70-AM70),MAX(0,Overview!$B$11-SUM(I70,N70,S70,X70,AC70,AH70,AM70,AR70,AW70,BB70)-SUM(J70,O70,T70,Y70,AD70,AI70)))</f>
        <v>0</v>
      </c>
      <c r="AO70" s="20">
        <f t="shared" si="11"/>
        <v>0</v>
      </c>
      <c r="AP70" s="20">
        <f t="shared" si="23"/>
        <v>0</v>
      </c>
      <c r="AQ70" s="20">
        <f>ROUND(AP70*Priority!D15/12,2)</f>
        <v>0</v>
      </c>
      <c r="AR70" s="20">
        <f>MIN(AP70+AQ70,Priority!E15)</f>
        <v>0</v>
      </c>
      <c r="AS70" s="20">
        <f>MIN(MAX(0,AP70+AQ70-AR70),MAX(0,Overview!$B$11-SUM(I70,N70,S70,X70,AC70,AH70,AM70,AR70,AW70,BB70)-SUM(J70,O70,T70,Y70,AD70,AI70,AN70)))</f>
        <v>0</v>
      </c>
      <c r="AT70" s="20">
        <f t="shared" si="12"/>
        <v>0</v>
      </c>
      <c r="AU70" s="20">
        <f t="shared" si="24"/>
        <v>0</v>
      </c>
      <c r="AV70" s="20">
        <f>ROUND(AU70*Priority!D16/12,2)</f>
        <v>0</v>
      </c>
      <c r="AW70" s="20">
        <f>MIN(AU70+AV70,Priority!E16)</f>
        <v>0</v>
      </c>
      <c r="AX70" s="20">
        <f>MIN(MAX(0,AU70+AV70-AW70),MAX(0,Overview!$B$11-SUM(I70,N70,S70,X70,AC70,AH70,AM70,AR70,AW70,BB70)-SUM(J70,O70,T70,Y70,AD70,AI70,AN70,AS70)))</f>
        <v>0</v>
      </c>
      <c r="AY70" s="20">
        <f t="shared" si="13"/>
        <v>0</v>
      </c>
      <c r="AZ70" s="20">
        <f t="shared" si="25"/>
        <v>0</v>
      </c>
      <c r="BA70" s="20">
        <f>ROUND(AZ70*Priority!D17/12,2)</f>
        <v>0</v>
      </c>
      <c r="BB70" s="20">
        <f>MIN(AZ70+BA70,Priority!E17)</f>
        <v>0</v>
      </c>
      <c r="BC70" s="20">
        <f>MIN(MAX(0,AZ70+BA70-BB70),MAX(0,Overview!$B$11-SUM(I70,N70,S70,X70,AC70,AH70,AM70,AR70,AW70,BB70)-SUM(J70,O70,T70,Y70,AD70,AI70,AN70,AS70,AX70)))</f>
        <v>0</v>
      </c>
      <c r="BD70" s="20">
        <f t="shared" si="14"/>
        <v>0</v>
      </c>
    </row>
    <row r="71" ht="22.5" customHeight="1">
      <c r="A71" s="4">
        <v>64.0</v>
      </c>
      <c r="B71" s="20">
        <f t="shared" ref="B71:C71" si="86">SUM(G71,L71,Q71,V71,AA71,AF71,AK71,AP71,AU71,AZ71)</f>
        <v>0</v>
      </c>
      <c r="C71" s="20">
        <f t="shared" si="86"/>
        <v>0</v>
      </c>
      <c r="D71" s="20">
        <f t="shared" si="3"/>
        <v>0</v>
      </c>
      <c r="E71" s="20">
        <f t="shared" si="4"/>
        <v>0</v>
      </c>
      <c r="F71" s="20">
        <f>MAX(0,Overview!$B$11-D71)</f>
        <v>0</v>
      </c>
      <c r="G71" s="20">
        <f t="shared" si="16"/>
        <v>0</v>
      </c>
      <c r="H71" s="20">
        <f>ROUND(G71*Priority!D8/12,2)</f>
        <v>0</v>
      </c>
      <c r="I71" s="20">
        <f>MIN(G71+H71,Priority!E8)</f>
        <v>0</v>
      </c>
      <c r="J71" s="20">
        <f>MIN(MAX(0,G71+H71-I71),MAX(0,Overview!$B$11-SUM(I71,N71,S71,X71,AC71,AH71,AM71,AR71,AW71,BB71)))</f>
        <v>0</v>
      </c>
      <c r="K71" s="20">
        <f t="shared" si="5"/>
        <v>0</v>
      </c>
      <c r="L71" s="20">
        <f t="shared" si="17"/>
        <v>0</v>
      </c>
      <c r="M71" s="20">
        <f>ROUND(L71*Priority!D9/12,2)</f>
        <v>0</v>
      </c>
      <c r="N71" s="20">
        <f>MIN(L71+M71,Priority!E9)</f>
        <v>0</v>
      </c>
      <c r="O71" s="20">
        <f>MIN(MAX(0,L71+M71-N71),MAX(0,Overview!$B$11-SUM(I71,N71,S71,X71,AC71,AH71,AM71,AR71,AW71,BB71)-SUM(J71)))</f>
        <v>0</v>
      </c>
      <c r="P71" s="20">
        <f t="shared" si="6"/>
        <v>0</v>
      </c>
      <c r="Q71" s="20">
        <f t="shared" si="18"/>
        <v>0</v>
      </c>
      <c r="R71" s="20">
        <f>ROUND(Q71*Priority!D10/12,2)</f>
        <v>0</v>
      </c>
      <c r="S71" s="20">
        <f>MIN(Q71+R71,Priority!E10)</f>
        <v>0</v>
      </c>
      <c r="T71" s="20">
        <f>MIN(MAX(0,Q71+R71-S71),MAX(0,Overview!$B$11-SUM(I71,N71,S71,X71,AC71,AH71,AM71,AR71,AW71,BB71)-SUM(J71,O71)))</f>
        <v>0</v>
      </c>
      <c r="U71" s="20">
        <f t="shared" si="7"/>
        <v>0</v>
      </c>
      <c r="V71" s="20">
        <f t="shared" si="19"/>
        <v>0</v>
      </c>
      <c r="W71" s="20">
        <f>ROUND(V71*Priority!D11/12,2)</f>
        <v>0</v>
      </c>
      <c r="X71" s="20">
        <f>MIN(V71+W71,Priority!E11)</f>
        <v>0</v>
      </c>
      <c r="Y71" s="20">
        <f>MIN(MAX(0,V71+W71-X71),MAX(0,Overview!$B$11-SUM(I71,N71,S71,X71,AC71,AH71,AM71,AR71,AW71,BB71)-SUM(J71,O71,T71)))</f>
        <v>0</v>
      </c>
      <c r="Z71" s="20">
        <f t="shared" si="8"/>
        <v>0</v>
      </c>
      <c r="AA71" s="20">
        <f t="shared" si="20"/>
        <v>0</v>
      </c>
      <c r="AB71" s="20">
        <f>ROUND(AA71*Priority!D12/12,2)</f>
        <v>0</v>
      </c>
      <c r="AC71" s="20">
        <f>MIN(AA71+AB71,Priority!E12)</f>
        <v>0</v>
      </c>
      <c r="AD71" s="20">
        <f>MIN(MAX(0,AA71+AB71-AC71),MAX(0,Overview!$B$11-SUM(I71,N71,S71,X71,AC71,AH71,AM71,AR71,AW71,BB71)-SUM(J71,O71,T71,Y71)))</f>
        <v>0</v>
      </c>
      <c r="AE71" s="20">
        <f t="shared" si="9"/>
        <v>0</v>
      </c>
      <c r="AF71" s="20">
        <f t="shared" si="21"/>
        <v>0</v>
      </c>
      <c r="AG71" s="20">
        <f>ROUND(AF71*Priority!D13/12,2)</f>
        <v>0</v>
      </c>
      <c r="AH71" s="20">
        <f>MIN(AF71+AG71,Priority!E13)</f>
        <v>0</v>
      </c>
      <c r="AI71" s="20">
        <f>MIN(MAX(0,AF71+AG71-AH71),MAX(0,Overview!$B$11-SUM(I71,N71,S71,X71,AC71,AH71,AM71,AR71,AW71,BB71)-SUM(J71,O71,T71,Y71,AD71)))</f>
        <v>0</v>
      </c>
      <c r="AJ71" s="20">
        <f t="shared" si="10"/>
        <v>0</v>
      </c>
      <c r="AK71" s="20">
        <f t="shared" si="22"/>
        <v>0</v>
      </c>
      <c r="AL71" s="20">
        <f>ROUND(AK71*Priority!D14/12,2)</f>
        <v>0</v>
      </c>
      <c r="AM71" s="20">
        <f>MIN(AK71+AL71,Priority!E14)</f>
        <v>0</v>
      </c>
      <c r="AN71" s="20">
        <f>MIN(MAX(0,AK71+AL71-AM71),MAX(0,Overview!$B$11-SUM(I71,N71,S71,X71,AC71,AH71,AM71,AR71,AW71,BB71)-SUM(J71,O71,T71,Y71,AD71,AI71)))</f>
        <v>0</v>
      </c>
      <c r="AO71" s="20">
        <f t="shared" si="11"/>
        <v>0</v>
      </c>
      <c r="AP71" s="20">
        <f t="shared" si="23"/>
        <v>0</v>
      </c>
      <c r="AQ71" s="20">
        <f>ROUND(AP71*Priority!D15/12,2)</f>
        <v>0</v>
      </c>
      <c r="AR71" s="20">
        <f>MIN(AP71+AQ71,Priority!E15)</f>
        <v>0</v>
      </c>
      <c r="AS71" s="20">
        <f>MIN(MAX(0,AP71+AQ71-AR71),MAX(0,Overview!$B$11-SUM(I71,N71,S71,X71,AC71,AH71,AM71,AR71,AW71,BB71)-SUM(J71,O71,T71,Y71,AD71,AI71,AN71)))</f>
        <v>0</v>
      </c>
      <c r="AT71" s="20">
        <f t="shared" si="12"/>
        <v>0</v>
      </c>
      <c r="AU71" s="20">
        <f t="shared" si="24"/>
        <v>0</v>
      </c>
      <c r="AV71" s="20">
        <f>ROUND(AU71*Priority!D16/12,2)</f>
        <v>0</v>
      </c>
      <c r="AW71" s="20">
        <f>MIN(AU71+AV71,Priority!E16)</f>
        <v>0</v>
      </c>
      <c r="AX71" s="20">
        <f>MIN(MAX(0,AU71+AV71-AW71),MAX(0,Overview!$B$11-SUM(I71,N71,S71,X71,AC71,AH71,AM71,AR71,AW71,BB71)-SUM(J71,O71,T71,Y71,AD71,AI71,AN71,AS71)))</f>
        <v>0</v>
      </c>
      <c r="AY71" s="20">
        <f t="shared" si="13"/>
        <v>0</v>
      </c>
      <c r="AZ71" s="20">
        <f t="shared" si="25"/>
        <v>0</v>
      </c>
      <c r="BA71" s="20">
        <f>ROUND(AZ71*Priority!D17/12,2)</f>
        <v>0</v>
      </c>
      <c r="BB71" s="20">
        <f>MIN(AZ71+BA71,Priority!E17)</f>
        <v>0</v>
      </c>
      <c r="BC71" s="20">
        <f>MIN(MAX(0,AZ71+BA71-BB71),MAX(0,Overview!$B$11-SUM(I71,N71,S71,X71,AC71,AH71,AM71,AR71,AW71,BB71)-SUM(J71,O71,T71,Y71,AD71,AI71,AN71,AS71,AX71)))</f>
        <v>0</v>
      </c>
      <c r="BD71" s="20">
        <f t="shared" si="14"/>
        <v>0</v>
      </c>
    </row>
    <row r="72" ht="22.5" customHeight="1">
      <c r="A72" s="4">
        <v>65.0</v>
      </c>
      <c r="B72" s="20">
        <f t="shared" ref="B72:C72" si="87">SUM(G72,L72,Q72,V72,AA72,AF72,AK72,AP72,AU72,AZ72)</f>
        <v>0</v>
      </c>
      <c r="C72" s="20">
        <f t="shared" si="87"/>
        <v>0</v>
      </c>
      <c r="D72" s="20">
        <f t="shared" si="3"/>
        <v>0</v>
      </c>
      <c r="E72" s="20">
        <f t="shared" si="4"/>
        <v>0</v>
      </c>
      <c r="F72" s="20">
        <f>MAX(0,Overview!$B$11-D72)</f>
        <v>0</v>
      </c>
      <c r="G72" s="20">
        <f t="shared" si="16"/>
        <v>0</v>
      </c>
      <c r="H72" s="20">
        <f>ROUND(G72*Priority!D8/12,2)</f>
        <v>0</v>
      </c>
      <c r="I72" s="20">
        <f>MIN(G72+H72,Priority!E8)</f>
        <v>0</v>
      </c>
      <c r="J72" s="20">
        <f>MIN(MAX(0,G72+H72-I72),MAX(0,Overview!$B$11-SUM(I72,N72,S72,X72,AC72,AH72,AM72,AR72,AW72,BB72)))</f>
        <v>0</v>
      </c>
      <c r="K72" s="20">
        <f t="shared" si="5"/>
        <v>0</v>
      </c>
      <c r="L72" s="20">
        <f t="shared" si="17"/>
        <v>0</v>
      </c>
      <c r="M72" s="20">
        <f>ROUND(L72*Priority!D9/12,2)</f>
        <v>0</v>
      </c>
      <c r="N72" s="20">
        <f>MIN(L72+M72,Priority!E9)</f>
        <v>0</v>
      </c>
      <c r="O72" s="20">
        <f>MIN(MAX(0,L72+M72-N72),MAX(0,Overview!$B$11-SUM(I72,N72,S72,X72,AC72,AH72,AM72,AR72,AW72,BB72)-SUM(J72)))</f>
        <v>0</v>
      </c>
      <c r="P72" s="20">
        <f t="shared" si="6"/>
        <v>0</v>
      </c>
      <c r="Q72" s="20">
        <f t="shared" si="18"/>
        <v>0</v>
      </c>
      <c r="R72" s="20">
        <f>ROUND(Q72*Priority!D10/12,2)</f>
        <v>0</v>
      </c>
      <c r="S72" s="20">
        <f>MIN(Q72+R72,Priority!E10)</f>
        <v>0</v>
      </c>
      <c r="T72" s="20">
        <f>MIN(MAX(0,Q72+R72-S72),MAX(0,Overview!$B$11-SUM(I72,N72,S72,X72,AC72,AH72,AM72,AR72,AW72,BB72)-SUM(J72,O72)))</f>
        <v>0</v>
      </c>
      <c r="U72" s="20">
        <f t="shared" si="7"/>
        <v>0</v>
      </c>
      <c r="V72" s="20">
        <f t="shared" si="19"/>
        <v>0</v>
      </c>
      <c r="W72" s="20">
        <f>ROUND(V72*Priority!D11/12,2)</f>
        <v>0</v>
      </c>
      <c r="X72" s="20">
        <f>MIN(V72+W72,Priority!E11)</f>
        <v>0</v>
      </c>
      <c r="Y72" s="20">
        <f>MIN(MAX(0,V72+W72-X72),MAX(0,Overview!$B$11-SUM(I72,N72,S72,X72,AC72,AH72,AM72,AR72,AW72,BB72)-SUM(J72,O72,T72)))</f>
        <v>0</v>
      </c>
      <c r="Z72" s="20">
        <f t="shared" si="8"/>
        <v>0</v>
      </c>
      <c r="AA72" s="20">
        <f t="shared" si="20"/>
        <v>0</v>
      </c>
      <c r="AB72" s="20">
        <f>ROUND(AA72*Priority!D12/12,2)</f>
        <v>0</v>
      </c>
      <c r="AC72" s="20">
        <f>MIN(AA72+AB72,Priority!E12)</f>
        <v>0</v>
      </c>
      <c r="AD72" s="20">
        <f>MIN(MAX(0,AA72+AB72-AC72),MAX(0,Overview!$B$11-SUM(I72,N72,S72,X72,AC72,AH72,AM72,AR72,AW72,BB72)-SUM(J72,O72,T72,Y72)))</f>
        <v>0</v>
      </c>
      <c r="AE72" s="20">
        <f t="shared" si="9"/>
        <v>0</v>
      </c>
      <c r="AF72" s="20">
        <f t="shared" si="21"/>
        <v>0</v>
      </c>
      <c r="AG72" s="20">
        <f>ROUND(AF72*Priority!D13/12,2)</f>
        <v>0</v>
      </c>
      <c r="AH72" s="20">
        <f>MIN(AF72+AG72,Priority!E13)</f>
        <v>0</v>
      </c>
      <c r="AI72" s="20">
        <f>MIN(MAX(0,AF72+AG72-AH72),MAX(0,Overview!$B$11-SUM(I72,N72,S72,X72,AC72,AH72,AM72,AR72,AW72,BB72)-SUM(J72,O72,T72,Y72,AD72)))</f>
        <v>0</v>
      </c>
      <c r="AJ72" s="20">
        <f t="shared" si="10"/>
        <v>0</v>
      </c>
      <c r="AK72" s="20">
        <f t="shared" si="22"/>
        <v>0</v>
      </c>
      <c r="AL72" s="20">
        <f>ROUND(AK72*Priority!D14/12,2)</f>
        <v>0</v>
      </c>
      <c r="AM72" s="20">
        <f>MIN(AK72+AL72,Priority!E14)</f>
        <v>0</v>
      </c>
      <c r="AN72" s="20">
        <f>MIN(MAX(0,AK72+AL72-AM72),MAX(0,Overview!$B$11-SUM(I72,N72,S72,X72,AC72,AH72,AM72,AR72,AW72,BB72)-SUM(J72,O72,T72,Y72,AD72,AI72)))</f>
        <v>0</v>
      </c>
      <c r="AO72" s="20">
        <f t="shared" si="11"/>
        <v>0</v>
      </c>
      <c r="AP72" s="20">
        <f t="shared" si="23"/>
        <v>0</v>
      </c>
      <c r="AQ72" s="20">
        <f>ROUND(AP72*Priority!D15/12,2)</f>
        <v>0</v>
      </c>
      <c r="AR72" s="20">
        <f>MIN(AP72+AQ72,Priority!E15)</f>
        <v>0</v>
      </c>
      <c r="AS72" s="20">
        <f>MIN(MAX(0,AP72+AQ72-AR72),MAX(0,Overview!$B$11-SUM(I72,N72,S72,X72,AC72,AH72,AM72,AR72,AW72,BB72)-SUM(J72,O72,T72,Y72,AD72,AI72,AN72)))</f>
        <v>0</v>
      </c>
      <c r="AT72" s="20">
        <f t="shared" si="12"/>
        <v>0</v>
      </c>
      <c r="AU72" s="20">
        <f t="shared" si="24"/>
        <v>0</v>
      </c>
      <c r="AV72" s="20">
        <f>ROUND(AU72*Priority!D16/12,2)</f>
        <v>0</v>
      </c>
      <c r="AW72" s="20">
        <f>MIN(AU72+AV72,Priority!E16)</f>
        <v>0</v>
      </c>
      <c r="AX72" s="20">
        <f>MIN(MAX(0,AU72+AV72-AW72),MAX(0,Overview!$B$11-SUM(I72,N72,S72,X72,AC72,AH72,AM72,AR72,AW72,BB72)-SUM(J72,O72,T72,Y72,AD72,AI72,AN72,AS72)))</f>
        <v>0</v>
      </c>
      <c r="AY72" s="20">
        <f t="shared" si="13"/>
        <v>0</v>
      </c>
      <c r="AZ72" s="20">
        <f t="shared" si="25"/>
        <v>0</v>
      </c>
      <c r="BA72" s="20">
        <f>ROUND(AZ72*Priority!D17/12,2)</f>
        <v>0</v>
      </c>
      <c r="BB72" s="20">
        <f>MIN(AZ72+BA72,Priority!E17)</f>
        <v>0</v>
      </c>
      <c r="BC72" s="20">
        <f>MIN(MAX(0,AZ72+BA72-BB72),MAX(0,Overview!$B$11-SUM(I72,N72,S72,X72,AC72,AH72,AM72,AR72,AW72,BB72)-SUM(J72,O72,T72,Y72,AD72,AI72,AN72,AS72,AX72)))</f>
        <v>0</v>
      </c>
      <c r="BD72" s="20">
        <f t="shared" si="14"/>
        <v>0</v>
      </c>
    </row>
    <row r="73" ht="22.5" customHeight="1">
      <c r="A73" s="4">
        <v>66.0</v>
      </c>
      <c r="B73" s="20">
        <f t="shared" ref="B73:C73" si="88">SUM(G73,L73,Q73,V73,AA73,AF73,AK73,AP73,AU73,AZ73)</f>
        <v>0</v>
      </c>
      <c r="C73" s="20">
        <f t="shared" si="88"/>
        <v>0</v>
      </c>
      <c r="D73" s="20">
        <f t="shared" si="3"/>
        <v>0</v>
      </c>
      <c r="E73" s="20">
        <f t="shared" si="4"/>
        <v>0</v>
      </c>
      <c r="F73" s="20">
        <f>MAX(0,Overview!$B$11-D73)</f>
        <v>0</v>
      </c>
      <c r="G73" s="20">
        <f t="shared" si="16"/>
        <v>0</v>
      </c>
      <c r="H73" s="20">
        <f>ROUND(G73*Priority!D8/12,2)</f>
        <v>0</v>
      </c>
      <c r="I73" s="20">
        <f>MIN(G73+H73,Priority!E8)</f>
        <v>0</v>
      </c>
      <c r="J73" s="20">
        <f>MIN(MAX(0,G73+H73-I73),MAX(0,Overview!$B$11-SUM(I73,N73,S73,X73,AC73,AH73,AM73,AR73,AW73,BB73)))</f>
        <v>0</v>
      </c>
      <c r="K73" s="20">
        <f t="shared" si="5"/>
        <v>0</v>
      </c>
      <c r="L73" s="20">
        <f t="shared" si="17"/>
        <v>0</v>
      </c>
      <c r="M73" s="20">
        <f>ROUND(L73*Priority!D9/12,2)</f>
        <v>0</v>
      </c>
      <c r="N73" s="20">
        <f>MIN(L73+M73,Priority!E9)</f>
        <v>0</v>
      </c>
      <c r="O73" s="20">
        <f>MIN(MAX(0,L73+M73-N73),MAX(0,Overview!$B$11-SUM(I73,N73,S73,X73,AC73,AH73,AM73,AR73,AW73,BB73)-SUM(J73)))</f>
        <v>0</v>
      </c>
      <c r="P73" s="20">
        <f t="shared" si="6"/>
        <v>0</v>
      </c>
      <c r="Q73" s="20">
        <f t="shared" si="18"/>
        <v>0</v>
      </c>
      <c r="R73" s="20">
        <f>ROUND(Q73*Priority!D10/12,2)</f>
        <v>0</v>
      </c>
      <c r="S73" s="20">
        <f>MIN(Q73+R73,Priority!E10)</f>
        <v>0</v>
      </c>
      <c r="T73" s="20">
        <f>MIN(MAX(0,Q73+R73-S73),MAX(0,Overview!$B$11-SUM(I73,N73,S73,X73,AC73,AH73,AM73,AR73,AW73,BB73)-SUM(J73,O73)))</f>
        <v>0</v>
      </c>
      <c r="U73" s="20">
        <f t="shared" si="7"/>
        <v>0</v>
      </c>
      <c r="V73" s="20">
        <f t="shared" si="19"/>
        <v>0</v>
      </c>
      <c r="W73" s="20">
        <f>ROUND(V73*Priority!D11/12,2)</f>
        <v>0</v>
      </c>
      <c r="X73" s="20">
        <f>MIN(V73+W73,Priority!E11)</f>
        <v>0</v>
      </c>
      <c r="Y73" s="20">
        <f>MIN(MAX(0,V73+W73-X73),MAX(0,Overview!$B$11-SUM(I73,N73,S73,X73,AC73,AH73,AM73,AR73,AW73,BB73)-SUM(J73,O73,T73)))</f>
        <v>0</v>
      </c>
      <c r="Z73" s="20">
        <f t="shared" si="8"/>
        <v>0</v>
      </c>
      <c r="AA73" s="20">
        <f t="shared" si="20"/>
        <v>0</v>
      </c>
      <c r="AB73" s="20">
        <f>ROUND(AA73*Priority!D12/12,2)</f>
        <v>0</v>
      </c>
      <c r="AC73" s="20">
        <f>MIN(AA73+AB73,Priority!E12)</f>
        <v>0</v>
      </c>
      <c r="AD73" s="20">
        <f>MIN(MAX(0,AA73+AB73-AC73),MAX(0,Overview!$B$11-SUM(I73,N73,S73,X73,AC73,AH73,AM73,AR73,AW73,BB73)-SUM(J73,O73,T73,Y73)))</f>
        <v>0</v>
      </c>
      <c r="AE73" s="20">
        <f t="shared" si="9"/>
        <v>0</v>
      </c>
      <c r="AF73" s="20">
        <f t="shared" si="21"/>
        <v>0</v>
      </c>
      <c r="AG73" s="20">
        <f>ROUND(AF73*Priority!D13/12,2)</f>
        <v>0</v>
      </c>
      <c r="AH73" s="20">
        <f>MIN(AF73+AG73,Priority!E13)</f>
        <v>0</v>
      </c>
      <c r="AI73" s="20">
        <f>MIN(MAX(0,AF73+AG73-AH73),MAX(0,Overview!$B$11-SUM(I73,N73,S73,X73,AC73,AH73,AM73,AR73,AW73,BB73)-SUM(J73,O73,T73,Y73,AD73)))</f>
        <v>0</v>
      </c>
      <c r="AJ73" s="20">
        <f t="shared" si="10"/>
        <v>0</v>
      </c>
      <c r="AK73" s="20">
        <f t="shared" si="22"/>
        <v>0</v>
      </c>
      <c r="AL73" s="20">
        <f>ROUND(AK73*Priority!D14/12,2)</f>
        <v>0</v>
      </c>
      <c r="AM73" s="20">
        <f>MIN(AK73+AL73,Priority!E14)</f>
        <v>0</v>
      </c>
      <c r="AN73" s="20">
        <f>MIN(MAX(0,AK73+AL73-AM73),MAX(0,Overview!$B$11-SUM(I73,N73,S73,X73,AC73,AH73,AM73,AR73,AW73,BB73)-SUM(J73,O73,T73,Y73,AD73,AI73)))</f>
        <v>0</v>
      </c>
      <c r="AO73" s="20">
        <f t="shared" si="11"/>
        <v>0</v>
      </c>
      <c r="AP73" s="20">
        <f t="shared" si="23"/>
        <v>0</v>
      </c>
      <c r="AQ73" s="20">
        <f>ROUND(AP73*Priority!D15/12,2)</f>
        <v>0</v>
      </c>
      <c r="AR73" s="20">
        <f>MIN(AP73+AQ73,Priority!E15)</f>
        <v>0</v>
      </c>
      <c r="AS73" s="20">
        <f>MIN(MAX(0,AP73+AQ73-AR73),MAX(0,Overview!$B$11-SUM(I73,N73,S73,X73,AC73,AH73,AM73,AR73,AW73,BB73)-SUM(J73,O73,T73,Y73,AD73,AI73,AN73)))</f>
        <v>0</v>
      </c>
      <c r="AT73" s="20">
        <f t="shared" si="12"/>
        <v>0</v>
      </c>
      <c r="AU73" s="20">
        <f t="shared" si="24"/>
        <v>0</v>
      </c>
      <c r="AV73" s="20">
        <f>ROUND(AU73*Priority!D16/12,2)</f>
        <v>0</v>
      </c>
      <c r="AW73" s="20">
        <f>MIN(AU73+AV73,Priority!E16)</f>
        <v>0</v>
      </c>
      <c r="AX73" s="20">
        <f>MIN(MAX(0,AU73+AV73-AW73),MAX(0,Overview!$B$11-SUM(I73,N73,S73,X73,AC73,AH73,AM73,AR73,AW73,BB73)-SUM(J73,O73,T73,Y73,AD73,AI73,AN73,AS73)))</f>
        <v>0</v>
      </c>
      <c r="AY73" s="20">
        <f t="shared" si="13"/>
        <v>0</v>
      </c>
      <c r="AZ73" s="20">
        <f t="shared" si="25"/>
        <v>0</v>
      </c>
      <c r="BA73" s="20">
        <f>ROUND(AZ73*Priority!D17/12,2)</f>
        <v>0</v>
      </c>
      <c r="BB73" s="20">
        <f>MIN(AZ73+BA73,Priority!E17)</f>
        <v>0</v>
      </c>
      <c r="BC73" s="20">
        <f>MIN(MAX(0,AZ73+BA73-BB73),MAX(0,Overview!$B$11-SUM(I73,N73,S73,X73,AC73,AH73,AM73,AR73,AW73,BB73)-SUM(J73,O73,T73,Y73,AD73,AI73,AN73,AS73,AX73)))</f>
        <v>0</v>
      </c>
      <c r="BD73" s="20">
        <f t="shared" si="14"/>
        <v>0</v>
      </c>
    </row>
    <row r="74" ht="22.5" customHeight="1">
      <c r="A74" s="4">
        <v>67.0</v>
      </c>
      <c r="B74" s="20">
        <f t="shared" ref="B74:C74" si="89">SUM(G74,L74,Q74,V74,AA74,AF74,AK74,AP74,AU74,AZ74)</f>
        <v>0</v>
      </c>
      <c r="C74" s="20">
        <f t="shared" si="89"/>
        <v>0</v>
      </c>
      <c r="D74" s="20">
        <f t="shared" si="3"/>
        <v>0</v>
      </c>
      <c r="E74" s="20">
        <f t="shared" si="4"/>
        <v>0</v>
      </c>
      <c r="F74" s="20">
        <f>MAX(0,Overview!$B$11-D74)</f>
        <v>0</v>
      </c>
      <c r="G74" s="20">
        <f t="shared" si="16"/>
        <v>0</v>
      </c>
      <c r="H74" s="20">
        <f>ROUND(G74*Priority!D8/12,2)</f>
        <v>0</v>
      </c>
      <c r="I74" s="20">
        <f>MIN(G74+H74,Priority!E8)</f>
        <v>0</v>
      </c>
      <c r="J74" s="20">
        <f>MIN(MAX(0,G74+H74-I74),MAX(0,Overview!$B$11-SUM(I74,N74,S74,X74,AC74,AH74,AM74,AR74,AW74,BB74)))</f>
        <v>0</v>
      </c>
      <c r="K74" s="20">
        <f t="shared" si="5"/>
        <v>0</v>
      </c>
      <c r="L74" s="20">
        <f t="shared" si="17"/>
        <v>0</v>
      </c>
      <c r="M74" s="20">
        <f>ROUND(L74*Priority!D9/12,2)</f>
        <v>0</v>
      </c>
      <c r="N74" s="20">
        <f>MIN(L74+M74,Priority!E9)</f>
        <v>0</v>
      </c>
      <c r="O74" s="20">
        <f>MIN(MAX(0,L74+M74-N74),MAX(0,Overview!$B$11-SUM(I74,N74,S74,X74,AC74,AH74,AM74,AR74,AW74,BB74)-SUM(J74)))</f>
        <v>0</v>
      </c>
      <c r="P74" s="20">
        <f t="shared" si="6"/>
        <v>0</v>
      </c>
      <c r="Q74" s="20">
        <f t="shared" si="18"/>
        <v>0</v>
      </c>
      <c r="R74" s="20">
        <f>ROUND(Q74*Priority!D10/12,2)</f>
        <v>0</v>
      </c>
      <c r="S74" s="20">
        <f>MIN(Q74+R74,Priority!E10)</f>
        <v>0</v>
      </c>
      <c r="T74" s="20">
        <f>MIN(MAX(0,Q74+R74-S74),MAX(0,Overview!$B$11-SUM(I74,N74,S74,X74,AC74,AH74,AM74,AR74,AW74,BB74)-SUM(J74,O74)))</f>
        <v>0</v>
      </c>
      <c r="U74" s="20">
        <f t="shared" si="7"/>
        <v>0</v>
      </c>
      <c r="V74" s="20">
        <f t="shared" si="19"/>
        <v>0</v>
      </c>
      <c r="W74" s="20">
        <f>ROUND(V74*Priority!D11/12,2)</f>
        <v>0</v>
      </c>
      <c r="X74" s="20">
        <f>MIN(V74+W74,Priority!E11)</f>
        <v>0</v>
      </c>
      <c r="Y74" s="20">
        <f>MIN(MAX(0,V74+W74-X74),MAX(0,Overview!$B$11-SUM(I74,N74,S74,X74,AC74,AH74,AM74,AR74,AW74,BB74)-SUM(J74,O74,T74)))</f>
        <v>0</v>
      </c>
      <c r="Z74" s="20">
        <f t="shared" si="8"/>
        <v>0</v>
      </c>
      <c r="AA74" s="20">
        <f t="shared" si="20"/>
        <v>0</v>
      </c>
      <c r="AB74" s="20">
        <f>ROUND(AA74*Priority!D12/12,2)</f>
        <v>0</v>
      </c>
      <c r="AC74" s="20">
        <f>MIN(AA74+AB74,Priority!E12)</f>
        <v>0</v>
      </c>
      <c r="AD74" s="20">
        <f>MIN(MAX(0,AA74+AB74-AC74),MAX(0,Overview!$B$11-SUM(I74,N74,S74,X74,AC74,AH74,AM74,AR74,AW74,BB74)-SUM(J74,O74,T74,Y74)))</f>
        <v>0</v>
      </c>
      <c r="AE74" s="20">
        <f t="shared" si="9"/>
        <v>0</v>
      </c>
      <c r="AF74" s="20">
        <f t="shared" si="21"/>
        <v>0</v>
      </c>
      <c r="AG74" s="20">
        <f>ROUND(AF74*Priority!D13/12,2)</f>
        <v>0</v>
      </c>
      <c r="AH74" s="20">
        <f>MIN(AF74+AG74,Priority!E13)</f>
        <v>0</v>
      </c>
      <c r="AI74" s="20">
        <f>MIN(MAX(0,AF74+AG74-AH74),MAX(0,Overview!$B$11-SUM(I74,N74,S74,X74,AC74,AH74,AM74,AR74,AW74,BB74)-SUM(J74,O74,T74,Y74,AD74)))</f>
        <v>0</v>
      </c>
      <c r="AJ74" s="20">
        <f t="shared" si="10"/>
        <v>0</v>
      </c>
      <c r="AK74" s="20">
        <f t="shared" si="22"/>
        <v>0</v>
      </c>
      <c r="AL74" s="20">
        <f>ROUND(AK74*Priority!D14/12,2)</f>
        <v>0</v>
      </c>
      <c r="AM74" s="20">
        <f>MIN(AK74+AL74,Priority!E14)</f>
        <v>0</v>
      </c>
      <c r="AN74" s="20">
        <f>MIN(MAX(0,AK74+AL74-AM74),MAX(0,Overview!$B$11-SUM(I74,N74,S74,X74,AC74,AH74,AM74,AR74,AW74,BB74)-SUM(J74,O74,T74,Y74,AD74,AI74)))</f>
        <v>0</v>
      </c>
      <c r="AO74" s="20">
        <f t="shared" si="11"/>
        <v>0</v>
      </c>
      <c r="AP74" s="20">
        <f t="shared" si="23"/>
        <v>0</v>
      </c>
      <c r="AQ74" s="20">
        <f>ROUND(AP74*Priority!D15/12,2)</f>
        <v>0</v>
      </c>
      <c r="AR74" s="20">
        <f>MIN(AP74+AQ74,Priority!E15)</f>
        <v>0</v>
      </c>
      <c r="AS74" s="20">
        <f>MIN(MAX(0,AP74+AQ74-AR74),MAX(0,Overview!$B$11-SUM(I74,N74,S74,X74,AC74,AH74,AM74,AR74,AW74,BB74)-SUM(J74,O74,T74,Y74,AD74,AI74,AN74)))</f>
        <v>0</v>
      </c>
      <c r="AT74" s="20">
        <f t="shared" si="12"/>
        <v>0</v>
      </c>
      <c r="AU74" s="20">
        <f t="shared" si="24"/>
        <v>0</v>
      </c>
      <c r="AV74" s="20">
        <f>ROUND(AU74*Priority!D16/12,2)</f>
        <v>0</v>
      </c>
      <c r="AW74" s="20">
        <f>MIN(AU74+AV74,Priority!E16)</f>
        <v>0</v>
      </c>
      <c r="AX74" s="20">
        <f>MIN(MAX(0,AU74+AV74-AW74),MAX(0,Overview!$B$11-SUM(I74,N74,S74,X74,AC74,AH74,AM74,AR74,AW74,BB74)-SUM(J74,O74,T74,Y74,AD74,AI74,AN74,AS74)))</f>
        <v>0</v>
      </c>
      <c r="AY74" s="20">
        <f t="shared" si="13"/>
        <v>0</v>
      </c>
      <c r="AZ74" s="20">
        <f t="shared" si="25"/>
        <v>0</v>
      </c>
      <c r="BA74" s="20">
        <f>ROUND(AZ74*Priority!D17/12,2)</f>
        <v>0</v>
      </c>
      <c r="BB74" s="20">
        <f>MIN(AZ74+BA74,Priority!E17)</f>
        <v>0</v>
      </c>
      <c r="BC74" s="20">
        <f>MIN(MAX(0,AZ74+BA74-BB74),MAX(0,Overview!$B$11-SUM(I74,N74,S74,X74,AC74,AH74,AM74,AR74,AW74,BB74)-SUM(J74,O74,T74,Y74,AD74,AI74,AN74,AS74,AX74)))</f>
        <v>0</v>
      </c>
      <c r="BD74" s="20">
        <f t="shared" si="14"/>
        <v>0</v>
      </c>
    </row>
    <row r="75" ht="22.5" customHeight="1">
      <c r="A75" s="4">
        <v>68.0</v>
      </c>
      <c r="B75" s="20">
        <f t="shared" ref="B75:C75" si="90">SUM(G75,L75,Q75,V75,AA75,AF75,AK75,AP75,AU75,AZ75)</f>
        <v>0</v>
      </c>
      <c r="C75" s="20">
        <f t="shared" si="90"/>
        <v>0</v>
      </c>
      <c r="D75" s="20">
        <f t="shared" si="3"/>
        <v>0</v>
      </c>
      <c r="E75" s="20">
        <f t="shared" si="4"/>
        <v>0</v>
      </c>
      <c r="F75" s="20">
        <f>MAX(0,Overview!$B$11-D75)</f>
        <v>0</v>
      </c>
      <c r="G75" s="20">
        <f t="shared" si="16"/>
        <v>0</v>
      </c>
      <c r="H75" s="20">
        <f>ROUND(G75*Priority!D8/12,2)</f>
        <v>0</v>
      </c>
      <c r="I75" s="20">
        <f>MIN(G75+H75,Priority!E8)</f>
        <v>0</v>
      </c>
      <c r="J75" s="20">
        <f>MIN(MAX(0,G75+H75-I75),MAX(0,Overview!$B$11-SUM(I75,N75,S75,X75,AC75,AH75,AM75,AR75,AW75,BB75)))</f>
        <v>0</v>
      </c>
      <c r="K75" s="20">
        <f t="shared" si="5"/>
        <v>0</v>
      </c>
      <c r="L75" s="20">
        <f t="shared" si="17"/>
        <v>0</v>
      </c>
      <c r="M75" s="20">
        <f>ROUND(L75*Priority!D9/12,2)</f>
        <v>0</v>
      </c>
      <c r="N75" s="20">
        <f>MIN(L75+M75,Priority!E9)</f>
        <v>0</v>
      </c>
      <c r="O75" s="20">
        <f>MIN(MAX(0,L75+M75-N75),MAX(0,Overview!$B$11-SUM(I75,N75,S75,X75,AC75,AH75,AM75,AR75,AW75,BB75)-SUM(J75)))</f>
        <v>0</v>
      </c>
      <c r="P75" s="20">
        <f t="shared" si="6"/>
        <v>0</v>
      </c>
      <c r="Q75" s="20">
        <f t="shared" si="18"/>
        <v>0</v>
      </c>
      <c r="R75" s="20">
        <f>ROUND(Q75*Priority!D10/12,2)</f>
        <v>0</v>
      </c>
      <c r="S75" s="20">
        <f>MIN(Q75+R75,Priority!E10)</f>
        <v>0</v>
      </c>
      <c r="T75" s="20">
        <f>MIN(MAX(0,Q75+R75-S75),MAX(0,Overview!$B$11-SUM(I75,N75,S75,X75,AC75,AH75,AM75,AR75,AW75,BB75)-SUM(J75,O75)))</f>
        <v>0</v>
      </c>
      <c r="U75" s="20">
        <f t="shared" si="7"/>
        <v>0</v>
      </c>
      <c r="V75" s="20">
        <f t="shared" si="19"/>
        <v>0</v>
      </c>
      <c r="W75" s="20">
        <f>ROUND(V75*Priority!D11/12,2)</f>
        <v>0</v>
      </c>
      <c r="X75" s="20">
        <f>MIN(V75+W75,Priority!E11)</f>
        <v>0</v>
      </c>
      <c r="Y75" s="20">
        <f>MIN(MAX(0,V75+W75-X75),MAX(0,Overview!$B$11-SUM(I75,N75,S75,X75,AC75,AH75,AM75,AR75,AW75,BB75)-SUM(J75,O75,T75)))</f>
        <v>0</v>
      </c>
      <c r="Z75" s="20">
        <f t="shared" si="8"/>
        <v>0</v>
      </c>
      <c r="AA75" s="20">
        <f t="shared" si="20"/>
        <v>0</v>
      </c>
      <c r="AB75" s="20">
        <f>ROUND(AA75*Priority!D12/12,2)</f>
        <v>0</v>
      </c>
      <c r="AC75" s="20">
        <f>MIN(AA75+AB75,Priority!E12)</f>
        <v>0</v>
      </c>
      <c r="AD75" s="20">
        <f>MIN(MAX(0,AA75+AB75-AC75),MAX(0,Overview!$B$11-SUM(I75,N75,S75,X75,AC75,AH75,AM75,AR75,AW75,BB75)-SUM(J75,O75,T75,Y75)))</f>
        <v>0</v>
      </c>
      <c r="AE75" s="20">
        <f t="shared" si="9"/>
        <v>0</v>
      </c>
      <c r="AF75" s="20">
        <f t="shared" si="21"/>
        <v>0</v>
      </c>
      <c r="AG75" s="20">
        <f>ROUND(AF75*Priority!D13/12,2)</f>
        <v>0</v>
      </c>
      <c r="AH75" s="20">
        <f>MIN(AF75+AG75,Priority!E13)</f>
        <v>0</v>
      </c>
      <c r="AI75" s="20">
        <f>MIN(MAX(0,AF75+AG75-AH75),MAX(0,Overview!$B$11-SUM(I75,N75,S75,X75,AC75,AH75,AM75,AR75,AW75,BB75)-SUM(J75,O75,T75,Y75,AD75)))</f>
        <v>0</v>
      </c>
      <c r="AJ75" s="20">
        <f t="shared" si="10"/>
        <v>0</v>
      </c>
      <c r="AK75" s="20">
        <f t="shared" si="22"/>
        <v>0</v>
      </c>
      <c r="AL75" s="20">
        <f>ROUND(AK75*Priority!D14/12,2)</f>
        <v>0</v>
      </c>
      <c r="AM75" s="20">
        <f>MIN(AK75+AL75,Priority!E14)</f>
        <v>0</v>
      </c>
      <c r="AN75" s="20">
        <f>MIN(MAX(0,AK75+AL75-AM75),MAX(0,Overview!$B$11-SUM(I75,N75,S75,X75,AC75,AH75,AM75,AR75,AW75,BB75)-SUM(J75,O75,T75,Y75,AD75,AI75)))</f>
        <v>0</v>
      </c>
      <c r="AO75" s="20">
        <f t="shared" si="11"/>
        <v>0</v>
      </c>
      <c r="AP75" s="20">
        <f t="shared" si="23"/>
        <v>0</v>
      </c>
      <c r="AQ75" s="20">
        <f>ROUND(AP75*Priority!D15/12,2)</f>
        <v>0</v>
      </c>
      <c r="AR75" s="20">
        <f>MIN(AP75+AQ75,Priority!E15)</f>
        <v>0</v>
      </c>
      <c r="AS75" s="20">
        <f>MIN(MAX(0,AP75+AQ75-AR75),MAX(0,Overview!$B$11-SUM(I75,N75,S75,X75,AC75,AH75,AM75,AR75,AW75,BB75)-SUM(J75,O75,T75,Y75,AD75,AI75,AN75)))</f>
        <v>0</v>
      </c>
      <c r="AT75" s="20">
        <f t="shared" si="12"/>
        <v>0</v>
      </c>
      <c r="AU75" s="20">
        <f t="shared" si="24"/>
        <v>0</v>
      </c>
      <c r="AV75" s="20">
        <f>ROUND(AU75*Priority!D16/12,2)</f>
        <v>0</v>
      </c>
      <c r="AW75" s="20">
        <f>MIN(AU75+AV75,Priority!E16)</f>
        <v>0</v>
      </c>
      <c r="AX75" s="20">
        <f>MIN(MAX(0,AU75+AV75-AW75),MAX(0,Overview!$B$11-SUM(I75,N75,S75,X75,AC75,AH75,AM75,AR75,AW75,BB75)-SUM(J75,O75,T75,Y75,AD75,AI75,AN75,AS75)))</f>
        <v>0</v>
      </c>
      <c r="AY75" s="20">
        <f t="shared" si="13"/>
        <v>0</v>
      </c>
      <c r="AZ75" s="20">
        <f t="shared" si="25"/>
        <v>0</v>
      </c>
      <c r="BA75" s="20">
        <f>ROUND(AZ75*Priority!D17/12,2)</f>
        <v>0</v>
      </c>
      <c r="BB75" s="20">
        <f>MIN(AZ75+BA75,Priority!E17)</f>
        <v>0</v>
      </c>
      <c r="BC75" s="20">
        <f>MIN(MAX(0,AZ75+BA75-BB75),MAX(0,Overview!$B$11-SUM(I75,N75,S75,X75,AC75,AH75,AM75,AR75,AW75,BB75)-SUM(J75,O75,T75,Y75,AD75,AI75,AN75,AS75,AX75)))</f>
        <v>0</v>
      </c>
      <c r="BD75" s="20">
        <f t="shared" si="14"/>
        <v>0</v>
      </c>
    </row>
    <row r="76" ht="22.5" customHeight="1">
      <c r="A76" s="4">
        <v>69.0</v>
      </c>
      <c r="B76" s="20">
        <f t="shared" ref="B76:C76" si="91">SUM(G76,L76,Q76,V76,AA76,AF76,AK76,AP76,AU76,AZ76)</f>
        <v>0</v>
      </c>
      <c r="C76" s="20">
        <f t="shared" si="91"/>
        <v>0</v>
      </c>
      <c r="D76" s="20">
        <f t="shared" si="3"/>
        <v>0</v>
      </c>
      <c r="E76" s="20">
        <f t="shared" si="4"/>
        <v>0</v>
      </c>
      <c r="F76" s="20">
        <f>MAX(0,Overview!$B$11-D76)</f>
        <v>0</v>
      </c>
      <c r="G76" s="20">
        <f t="shared" si="16"/>
        <v>0</v>
      </c>
      <c r="H76" s="20">
        <f>ROUND(G76*Priority!D8/12,2)</f>
        <v>0</v>
      </c>
      <c r="I76" s="20">
        <f>MIN(G76+H76,Priority!E8)</f>
        <v>0</v>
      </c>
      <c r="J76" s="20">
        <f>MIN(MAX(0,G76+H76-I76),MAX(0,Overview!$B$11-SUM(I76,N76,S76,X76,AC76,AH76,AM76,AR76,AW76,BB76)))</f>
        <v>0</v>
      </c>
      <c r="K76" s="20">
        <f t="shared" si="5"/>
        <v>0</v>
      </c>
      <c r="L76" s="20">
        <f t="shared" si="17"/>
        <v>0</v>
      </c>
      <c r="M76" s="20">
        <f>ROUND(L76*Priority!D9/12,2)</f>
        <v>0</v>
      </c>
      <c r="N76" s="20">
        <f>MIN(L76+M76,Priority!E9)</f>
        <v>0</v>
      </c>
      <c r="O76" s="20">
        <f>MIN(MAX(0,L76+M76-N76),MAX(0,Overview!$B$11-SUM(I76,N76,S76,X76,AC76,AH76,AM76,AR76,AW76,BB76)-SUM(J76)))</f>
        <v>0</v>
      </c>
      <c r="P76" s="20">
        <f t="shared" si="6"/>
        <v>0</v>
      </c>
      <c r="Q76" s="20">
        <f t="shared" si="18"/>
        <v>0</v>
      </c>
      <c r="R76" s="20">
        <f>ROUND(Q76*Priority!D10/12,2)</f>
        <v>0</v>
      </c>
      <c r="S76" s="20">
        <f>MIN(Q76+R76,Priority!E10)</f>
        <v>0</v>
      </c>
      <c r="T76" s="20">
        <f>MIN(MAX(0,Q76+R76-S76),MAX(0,Overview!$B$11-SUM(I76,N76,S76,X76,AC76,AH76,AM76,AR76,AW76,BB76)-SUM(J76,O76)))</f>
        <v>0</v>
      </c>
      <c r="U76" s="20">
        <f t="shared" si="7"/>
        <v>0</v>
      </c>
      <c r="V76" s="20">
        <f t="shared" si="19"/>
        <v>0</v>
      </c>
      <c r="W76" s="20">
        <f>ROUND(V76*Priority!D11/12,2)</f>
        <v>0</v>
      </c>
      <c r="X76" s="20">
        <f>MIN(V76+W76,Priority!E11)</f>
        <v>0</v>
      </c>
      <c r="Y76" s="20">
        <f>MIN(MAX(0,V76+W76-X76),MAX(0,Overview!$B$11-SUM(I76,N76,S76,X76,AC76,AH76,AM76,AR76,AW76,BB76)-SUM(J76,O76,T76)))</f>
        <v>0</v>
      </c>
      <c r="Z76" s="20">
        <f t="shared" si="8"/>
        <v>0</v>
      </c>
      <c r="AA76" s="20">
        <f t="shared" si="20"/>
        <v>0</v>
      </c>
      <c r="AB76" s="20">
        <f>ROUND(AA76*Priority!D12/12,2)</f>
        <v>0</v>
      </c>
      <c r="AC76" s="20">
        <f>MIN(AA76+AB76,Priority!E12)</f>
        <v>0</v>
      </c>
      <c r="AD76" s="20">
        <f>MIN(MAX(0,AA76+AB76-AC76),MAX(0,Overview!$B$11-SUM(I76,N76,S76,X76,AC76,AH76,AM76,AR76,AW76,BB76)-SUM(J76,O76,T76,Y76)))</f>
        <v>0</v>
      </c>
      <c r="AE76" s="20">
        <f t="shared" si="9"/>
        <v>0</v>
      </c>
      <c r="AF76" s="20">
        <f t="shared" si="21"/>
        <v>0</v>
      </c>
      <c r="AG76" s="20">
        <f>ROUND(AF76*Priority!D13/12,2)</f>
        <v>0</v>
      </c>
      <c r="AH76" s="20">
        <f>MIN(AF76+AG76,Priority!E13)</f>
        <v>0</v>
      </c>
      <c r="AI76" s="20">
        <f>MIN(MAX(0,AF76+AG76-AH76),MAX(0,Overview!$B$11-SUM(I76,N76,S76,X76,AC76,AH76,AM76,AR76,AW76,BB76)-SUM(J76,O76,T76,Y76,AD76)))</f>
        <v>0</v>
      </c>
      <c r="AJ76" s="20">
        <f t="shared" si="10"/>
        <v>0</v>
      </c>
      <c r="AK76" s="20">
        <f t="shared" si="22"/>
        <v>0</v>
      </c>
      <c r="AL76" s="20">
        <f>ROUND(AK76*Priority!D14/12,2)</f>
        <v>0</v>
      </c>
      <c r="AM76" s="20">
        <f>MIN(AK76+AL76,Priority!E14)</f>
        <v>0</v>
      </c>
      <c r="AN76" s="20">
        <f>MIN(MAX(0,AK76+AL76-AM76),MAX(0,Overview!$B$11-SUM(I76,N76,S76,X76,AC76,AH76,AM76,AR76,AW76,BB76)-SUM(J76,O76,T76,Y76,AD76,AI76)))</f>
        <v>0</v>
      </c>
      <c r="AO76" s="20">
        <f t="shared" si="11"/>
        <v>0</v>
      </c>
      <c r="AP76" s="20">
        <f t="shared" si="23"/>
        <v>0</v>
      </c>
      <c r="AQ76" s="20">
        <f>ROUND(AP76*Priority!D15/12,2)</f>
        <v>0</v>
      </c>
      <c r="AR76" s="20">
        <f>MIN(AP76+AQ76,Priority!E15)</f>
        <v>0</v>
      </c>
      <c r="AS76" s="20">
        <f>MIN(MAX(0,AP76+AQ76-AR76),MAX(0,Overview!$B$11-SUM(I76,N76,S76,X76,AC76,AH76,AM76,AR76,AW76,BB76)-SUM(J76,O76,T76,Y76,AD76,AI76,AN76)))</f>
        <v>0</v>
      </c>
      <c r="AT76" s="20">
        <f t="shared" si="12"/>
        <v>0</v>
      </c>
      <c r="AU76" s="20">
        <f t="shared" si="24"/>
        <v>0</v>
      </c>
      <c r="AV76" s="20">
        <f>ROUND(AU76*Priority!D16/12,2)</f>
        <v>0</v>
      </c>
      <c r="AW76" s="20">
        <f>MIN(AU76+AV76,Priority!E16)</f>
        <v>0</v>
      </c>
      <c r="AX76" s="20">
        <f>MIN(MAX(0,AU76+AV76-AW76),MAX(0,Overview!$B$11-SUM(I76,N76,S76,X76,AC76,AH76,AM76,AR76,AW76,BB76)-SUM(J76,O76,T76,Y76,AD76,AI76,AN76,AS76)))</f>
        <v>0</v>
      </c>
      <c r="AY76" s="20">
        <f t="shared" si="13"/>
        <v>0</v>
      </c>
      <c r="AZ76" s="20">
        <f t="shared" si="25"/>
        <v>0</v>
      </c>
      <c r="BA76" s="20">
        <f>ROUND(AZ76*Priority!D17/12,2)</f>
        <v>0</v>
      </c>
      <c r="BB76" s="20">
        <f>MIN(AZ76+BA76,Priority!E17)</f>
        <v>0</v>
      </c>
      <c r="BC76" s="20">
        <f>MIN(MAX(0,AZ76+BA76-BB76),MAX(0,Overview!$B$11-SUM(I76,N76,S76,X76,AC76,AH76,AM76,AR76,AW76,BB76)-SUM(J76,O76,T76,Y76,AD76,AI76,AN76,AS76,AX76)))</f>
        <v>0</v>
      </c>
      <c r="BD76" s="20">
        <f t="shared" si="14"/>
        <v>0</v>
      </c>
    </row>
    <row r="77" ht="22.5" customHeight="1">
      <c r="A77" s="4">
        <v>70.0</v>
      </c>
      <c r="B77" s="20">
        <f t="shared" ref="B77:C77" si="92">SUM(G77,L77,Q77,V77,AA77,AF77,AK77,AP77,AU77,AZ77)</f>
        <v>0</v>
      </c>
      <c r="C77" s="20">
        <f t="shared" si="92"/>
        <v>0</v>
      </c>
      <c r="D77" s="20">
        <f t="shared" si="3"/>
        <v>0</v>
      </c>
      <c r="E77" s="20">
        <f t="shared" si="4"/>
        <v>0</v>
      </c>
      <c r="F77" s="20">
        <f>MAX(0,Overview!$B$11-D77)</f>
        <v>0</v>
      </c>
      <c r="G77" s="20">
        <f t="shared" si="16"/>
        <v>0</v>
      </c>
      <c r="H77" s="20">
        <f>ROUND(G77*Priority!D8/12,2)</f>
        <v>0</v>
      </c>
      <c r="I77" s="20">
        <f>MIN(G77+H77,Priority!E8)</f>
        <v>0</v>
      </c>
      <c r="J77" s="20">
        <f>MIN(MAX(0,G77+H77-I77),MAX(0,Overview!$B$11-SUM(I77,N77,S77,X77,AC77,AH77,AM77,AR77,AW77,BB77)))</f>
        <v>0</v>
      </c>
      <c r="K77" s="20">
        <f t="shared" si="5"/>
        <v>0</v>
      </c>
      <c r="L77" s="20">
        <f t="shared" si="17"/>
        <v>0</v>
      </c>
      <c r="M77" s="20">
        <f>ROUND(L77*Priority!D9/12,2)</f>
        <v>0</v>
      </c>
      <c r="N77" s="20">
        <f>MIN(L77+M77,Priority!E9)</f>
        <v>0</v>
      </c>
      <c r="O77" s="20">
        <f>MIN(MAX(0,L77+M77-N77),MAX(0,Overview!$B$11-SUM(I77,N77,S77,X77,AC77,AH77,AM77,AR77,AW77,BB77)-SUM(J77)))</f>
        <v>0</v>
      </c>
      <c r="P77" s="20">
        <f t="shared" si="6"/>
        <v>0</v>
      </c>
      <c r="Q77" s="20">
        <f t="shared" si="18"/>
        <v>0</v>
      </c>
      <c r="R77" s="20">
        <f>ROUND(Q77*Priority!D10/12,2)</f>
        <v>0</v>
      </c>
      <c r="S77" s="20">
        <f>MIN(Q77+R77,Priority!E10)</f>
        <v>0</v>
      </c>
      <c r="T77" s="20">
        <f>MIN(MAX(0,Q77+R77-S77),MAX(0,Overview!$B$11-SUM(I77,N77,S77,X77,AC77,AH77,AM77,AR77,AW77,BB77)-SUM(J77,O77)))</f>
        <v>0</v>
      </c>
      <c r="U77" s="20">
        <f t="shared" si="7"/>
        <v>0</v>
      </c>
      <c r="V77" s="20">
        <f t="shared" si="19"/>
        <v>0</v>
      </c>
      <c r="W77" s="20">
        <f>ROUND(V77*Priority!D11/12,2)</f>
        <v>0</v>
      </c>
      <c r="X77" s="20">
        <f>MIN(V77+W77,Priority!E11)</f>
        <v>0</v>
      </c>
      <c r="Y77" s="20">
        <f>MIN(MAX(0,V77+W77-X77),MAX(0,Overview!$B$11-SUM(I77,N77,S77,X77,AC77,AH77,AM77,AR77,AW77,BB77)-SUM(J77,O77,T77)))</f>
        <v>0</v>
      </c>
      <c r="Z77" s="20">
        <f t="shared" si="8"/>
        <v>0</v>
      </c>
      <c r="AA77" s="20">
        <f t="shared" si="20"/>
        <v>0</v>
      </c>
      <c r="AB77" s="20">
        <f>ROUND(AA77*Priority!D12/12,2)</f>
        <v>0</v>
      </c>
      <c r="AC77" s="20">
        <f>MIN(AA77+AB77,Priority!E12)</f>
        <v>0</v>
      </c>
      <c r="AD77" s="20">
        <f>MIN(MAX(0,AA77+AB77-AC77),MAX(0,Overview!$B$11-SUM(I77,N77,S77,X77,AC77,AH77,AM77,AR77,AW77,BB77)-SUM(J77,O77,T77,Y77)))</f>
        <v>0</v>
      </c>
      <c r="AE77" s="20">
        <f t="shared" si="9"/>
        <v>0</v>
      </c>
      <c r="AF77" s="20">
        <f t="shared" si="21"/>
        <v>0</v>
      </c>
      <c r="AG77" s="20">
        <f>ROUND(AF77*Priority!D13/12,2)</f>
        <v>0</v>
      </c>
      <c r="AH77" s="20">
        <f>MIN(AF77+AG77,Priority!E13)</f>
        <v>0</v>
      </c>
      <c r="AI77" s="20">
        <f>MIN(MAX(0,AF77+AG77-AH77),MAX(0,Overview!$B$11-SUM(I77,N77,S77,X77,AC77,AH77,AM77,AR77,AW77,BB77)-SUM(J77,O77,T77,Y77,AD77)))</f>
        <v>0</v>
      </c>
      <c r="AJ77" s="20">
        <f t="shared" si="10"/>
        <v>0</v>
      </c>
      <c r="AK77" s="20">
        <f t="shared" si="22"/>
        <v>0</v>
      </c>
      <c r="AL77" s="20">
        <f>ROUND(AK77*Priority!D14/12,2)</f>
        <v>0</v>
      </c>
      <c r="AM77" s="20">
        <f>MIN(AK77+AL77,Priority!E14)</f>
        <v>0</v>
      </c>
      <c r="AN77" s="20">
        <f>MIN(MAX(0,AK77+AL77-AM77),MAX(0,Overview!$B$11-SUM(I77,N77,S77,X77,AC77,AH77,AM77,AR77,AW77,BB77)-SUM(J77,O77,T77,Y77,AD77,AI77)))</f>
        <v>0</v>
      </c>
      <c r="AO77" s="20">
        <f t="shared" si="11"/>
        <v>0</v>
      </c>
      <c r="AP77" s="20">
        <f t="shared" si="23"/>
        <v>0</v>
      </c>
      <c r="AQ77" s="20">
        <f>ROUND(AP77*Priority!D15/12,2)</f>
        <v>0</v>
      </c>
      <c r="AR77" s="20">
        <f>MIN(AP77+AQ77,Priority!E15)</f>
        <v>0</v>
      </c>
      <c r="AS77" s="20">
        <f>MIN(MAX(0,AP77+AQ77-AR77),MAX(0,Overview!$B$11-SUM(I77,N77,S77,X77,AC77,AH77,AM77,AR77,AW77,BB77)-SUM(J77,O77,T77,Y77,AD77,AI77,AN77)))</f>
        <v>0</v>
      </c>
      <c r="AT77" s="20">
        <f t="shared" si="12"/>
        <v>0</v>
      </c>
      <c r="AU77" s="20">
        <f t="shared" si="24"/>
        <v>0</v>
      </c>
      <c r="AV77" s="20">
        <f>ROUND(AU77*Priority!D16/12,2)</f>
        <v>0</v>
      </c>
      <c r="AW77" s="20">
        <f>MIN(AU77+AV77,Priority!E16)</f>
        <v>0</v>
      </c>
      <c r="AX77" s="20">
        <f>MIN(MAX(0,AU77+AV77-AW77),MAX(0,Overview!$B$11-SUM(I77,N77,S77,X77,AC77,AH77,AM77,AR77,AW77,BB77)-SUM(J77,O77,T77,Y77,AD77,AI77,AN77,AS77)))</f>
        <v>0</v>
      </c>
      <c r="AY77" s="20">
        <f t="shared" si="13"/>
        <v>0</v>
      </c>
      <c r="AZ77" s="20">
        <f t="shared" si="25"/>
        <v>0</v>
      </c>
      <c r="BA77" s="20">
        <f>ROUND(AZ77*Priority!D17/12,2)</f>
        <v>0</v>
      </c>
      <c r="BB77" s="20">
        <f>MIN(AZ77+BA77,Priority!E17)</f>
        <v>0</v>
      </c>
      <c r="BC77" s="20">
        <f>MIN(MAX(0,AZ77+BA77-BB77),MAX(0,Overview!$B$11-SUM(I77,N77,S77,X77,AC77,AH77,AM77,AR77,AW77,BB77)-SUM(J77,O77,T77,Y77,AD77,AI77,AN77,AS77,AX77)))</f>
        <v>0</v>
      </c>
      <c r="BD77" s="20">
        <f t="shared" si="14"/>
        <v>0</v>
      </c>
    </row>
    <row r="78" ht="22.5" customHeight="1">
      <c r="A78" s="4">
        <v>71.0</v>
      </c>
      <c r="B78" s="20">
        <f t="shared" ref="B78:C78" si="93">SUM(G78,L78,Q78,V78,AA78,AF78,AK78,AP78,AU78,AZ78)</f>
        <v>0</v>
      </c>
      <c r="C78" s="20">
        <f t="shared" si="93"/>
        <v>0</v>
      </c>
      <c r="D78" s="20">
        <f t="shared" si="3"/>
        <v>0</v>
      </c>
      <c r="E78" s="20">
        <f t="shared" si="4"/>
        <v>0</v>
      </c>
      <c r="F78" s="20">
        <f>MAX(0,Overview!$B$11-D78)</f>
        <v>0</v>
      </c>
      <c r="G78" s="20">
        <f t="shared" si="16"/>
        <v>0</v>
      </c>
      <c r="H78" s="20">
        <f>ROUND(G78*Priority!D8/12,2)</f>
        <v>0</v>
      </c>
      <c r="I78" s="20">
        <f>MIN(G78+H78,Priority!E8)</f>
        <v>0</v>
      </c>
      <c r="J78" s="20">
        <f>MIN(MAX(0,G78+H78-I78),MAX(0,Overview!$B$11-SUM(I78,N78,S78,X78,AC78,AH78,AM78,AR78,AW78,BB78)))</f>
        <v>0</v>
      </c>
      <c r="K78" s="20">
        <f t="shared" si="5"/>
        <v>0</v>
      </c>
      <c r="L78" s="20">
        <f t="shared" si="17"/>
        <v>0</v>
      </c>
      <c r="M78" s="20">
        <f>ROUND(L78*Priority!D9/12,2)</f>
        <v>0</v>
      </c>
      <c r="N78" s="20">
        <f>MIN(L78+M78,Priority!E9)</f>
        <v>0</v>
      </c>
      <c r="O78" s="20">
        <f>MIN(MAX(0,L78+M78-N78),MAX(0,Overview!$B$11-SUM(I78,N78,S78,X78,AC78,AH78,AM78,AR78,AW78,BB78)-SUM(J78)))</f>
        <v>0</v>
      </c>
      <c r="P78" s="20">
        <f t="shared" si="6"/>
        <v>0</v>
      </c>
      <c r="Q78" s="20">
        <f t="shared" si="18"/>
        <v>0</v>
      </c>
      <c r="R78" s="20">
        <f>ROUND(Q78*Priority!D10/12,2)</f>
        <v>0</v>
      </c>
      <c r="S78" s="20">
        <f>MIN(Q78+R78,Priority!E10)</f>
        <v>0</v>
      </c>
      <c r="T78" s="20">
        <f>MIN(MAX(0,Q78+R78-S78),MAX(0,Overview!$B$11-SUM(I78,N78,S78,X78,AC78,AH78,AM78,AR78,AW78,BB78)-SUM(J78,O78)))</f>
        <v>0</v>
      </c>
      <c r="U78" s="20">
        <f t="shared" si="7"/>
        <v>0</v>
      </c>
      <c r="V78" s="20">
        <f t="shared" si="19"/>
        <v>0</v>
      </c>
      <c r="W78" s="20">
        <f>ROUND(V78*Priority!D11/12,2)</f>
        <v>0</v>
      </c>
      <c r="X78" s="20">
        <f>MIN(V78+W78,Priority!E11)</f>
        <v>0</v>
      </c>
      <c r="Y78" s="20">
        <f>MIN(MAX(0,V78+W78-X78),MAX(0,Overview!$B$11-SUM(I78,N78,S78,X78,AC78,AH78,AM78,AR78,AW78,BB78)-SUM(J78,O78,T78)))</f>
        <v>0</v>
      </c>
      <c r="Z78" s="20">
        <f t="shared" si="8"/>
        <v>0</v>
      </c>
      <c r="AA78" s="20">
        <f t="shared" si="20"/>
        <v>0</v>
      </c>
      <c r="AB78" s="20">
        <f>ROUND(AA78*Priority!D12/12,2)</f>
        <v>0</v>
      </c>
      <c r="AC78" s="20">
        <f>MIN(AA78+AB78,Priority!E12)</f>
        <v>0</v>
      </c>
      <c r="AD78" s="20">
        <f>MIN(MAX(0,AA78+AB78-AC78),MAX(0,Overview!$B$11-SUM(I78,N78,S78,X78,AC78,AH78,AM78,AR78,AW78,BB78)-SUM(J78,O78,T78,Y78)))</f>
        <v>0</v>
      </c>
      <c r="AE78" s="20">
        <f t="shared" si="9"/>
        <v>0</v>
      </c>
      <c r="AF78" s="20">
        <f t="shared" si="21"/>
        <v>0</v>
      </c>
      <c r="AG78" s="20">
        <f>ROUND(AF78*Priority!D13/12,2)</f>
        <v>0</v>
      </c>
      <c r="AH78" s="20">
        <f>MIN(AF78+AG78,Priority!E13)</f>
        <v>0</v>
      </c>
      <c r="AI78" s="20">
        <f>MIN(MAX(0,AF78+AG78-AH78),MAX(0,Overview!$B$11-SUM(I78,N78,S78,X78,AC78,AH78,AM78,AR78,AW78,BB78)-SUM(J78,O78,T78,Y78,AD78)))</f>
        <v>0</v>
      </c>
      <c r="AJ78" s="20">
        <f t="shared" si="10"/>
        <v>0</v>
      </c>
      <c r="AK78" s="20">
        <f t="shared" si="22"/>
        <v>0</v>
      </c>
      <c r="AL78" s="20">
        <f>ROUND(AK78*Priority!D14/12,2)</f>
        <v>0</v>
      </c>
      <c r="AM78" s="20">
        <f>MIN(AK78+AL78,Priority!E14)</f>
        <v>0</v>
      </c>
      <c r="AN78" s="20">
        <f>MIN(MAX(0,AK78+AL78-AM78),MAX(0,Overview!$B$11-SUM(I78,N78,S78,X78,AC78,AH78,AM78,AR78,AW78,BB78)-SUM(J78,O78,T78,Y78,AD78,AI78)))</f>
        <v>0</v>
      </c>
      <c r="AO78" s="20">
        <f t="shared" si="11"/>
        <v>0</v>
      </c>
      <c r="AP78" s="20">
        <f t="shared" si="23"/>
        <v>0</v>
      </c>
      <c r="AQ78" s="20">
        <f>ROUND(AP78*Priority!D15/12,2)</f>
        <v>0</v>
      </c>
      <c r="AR78" s="20">
        <f>MIN(AP78+AQ78,Priority!E15)</f>
        <v>0</v>
      </c>
      <c r="AS78" s="20">
        <f>MIN(MAX(0,AP78+AQ78-AR78),MAX(0,Overview!$B$11-SUM(I78,N78,S78,X78,AC78,AH78,AM78,AR78,AW78,BB78)-SUM(J78,O78,T78,Y78,AD78,AI78,AN78)))</f>
        <v>0</v>
      </c>
      <c r="AT78" s="20">
        <f t="shared" si="12"/>
        <v>0</v>
      </c>
      <c r="AU78" s="20">
        <f t="shared" si="24"/>
        <v>0</v>
      </c>
      <c r="AV78" s="20">
        <f>ROUND(AU78*Priority!D16/12,2)</f>
        <v>0</v>
      </c>
      <c r="AW78" s="20">
        <f>MIN(AU78+AV78,Priority!E16)</f>
        <v>0</v>
      </c>
      <c r="AX78" s="20">
        <f>MIN(MAX(0,AU78+AV78-AW78),MAX(0,Overview!$B$11-SUM(I78,N78,S78,X78,AC78,AH78,AM78,AR78,AW78,BB78)-SUM(J78,O78,T78,Y78,AD78,AI78,AN78,AS78)))</f>
        <v>0</v>
      </c>
      <c r="AY78" s="20">
        <f t="shared" si="13"/>
        <v>0</v>
      </c>
      <c r="AZ78" s="20">
        <f t="shared" si="25"/>
        <v>0</v>
      </c>
      <c r="BA78" s="20">
        <f>ROUND(AZ78*Priority!D17/12,2)</f>
        <v>0</v>
      </c>
      <c r="BB78" s="20">
        <f>MIN(AZ78+BA78,Priority!E17)</f>
        <v>0</v>
      </c>
      <c r="BC78" s="20">
        <f>MIN(MAX(0,AZ78+BA78-BB78),MAX(0,Overview!$B$11-SUM(I78,N78,S78,X78,AC78,AH78,AM78,AR78,AW78,BB78)-SUM(J78,O78,T78,Y78,AD78,AI78,AN78,AS78,AX78)))</f>
        <v>0</v>
      </c>
      <c r="BD78" s="20">
        <f t="shared" si="14"/>
        <v>0</v>
      </c>
    </row>
    <row r="79" ht="22.5" customHeight="1">
      <c r="A79" s="4">
        <v>72.0</v>
      </c>
      <c r="B79" s="20">
        <f t="shared" ref="B79:C79" si="94">SUM(G79,L79,Q79,V79,AA79,AF79,AK79,AP79,AU79,AZ79)</f>
        <v>0</v>
      </c>
      <c r="C79" s="20">
        <f t="shared" si="94"/>
        <v>0</v>
      </c>
      <c r="D79" s="20">
        <f t="shared" si="3"/>
        <v>0</v>
      </c>
      <c r="E79" s="20">
        <f t="shared" si="4"/>
        <v>0</v>
      </c>
      <c r="F79" s="20">
        <f>MAX(0,Overview!$B$11-D79)</f>
        <v>0</v>
      </c>
      <c r="G79" s="20">
        <f t="shared" si="16"/>
        <v>0</v>
      </c>
      <c r="H79" s="20">
        <f>ROUND(G79*Priority!D8/12,2)</f>
        <v>0</v>
      </c>
      <c r="I79" s="20">
        <f>MIN(G79+H79,Priority!E8)</f>
        <v>0</v>
      </c>
      <c r="J79" s="20">
        <f>MIN(MAX(0,G79+H79-I79),MAX(0,Overview!$B$11-SUM(I79,N79,S79,X79,AC79,AH79,AM79,AR79,AW79,BB79)))</f>
        <v>0</v>
      </c>
      <c r="K79" s="20">
        <f t="shared" si="5"/>
        <v>0</v>
      </c>
      <c r="L79" s="20">
        <f t="shared" si="17"/>
        <v>0</v>
      </c>
      <c r="M79" s="20">
        <f>ROUND(L79*Priority!D9/12,2)</f>
        <v>0</v>
      </c>
      <c r="N79" s="20">
        <f>MIN(L79+M79,Priority!E9)</f>
        <v>0</v>
      </c>
      <c r="O79" s="20">
        <f>MIN(MAX(0,L79+M79-N79),MAX(0,Overview!$B$11-SUM(I79,N79,S79,X79,AC79,AH79,AM79,AR79,AW79,BB79)-SUM(J79)))</f>
        <v>0</v>
      </c>
      <c r="P79" s="20">
        <f t="shared" si="6"/>
        <v>0</v>
      </c>
      <c r="Q79" s="20">
        <f t="shared" si="18"/>
        <v>0</v>
      </c>
      <c r="R79" s="20">
        <f>ROUND(Q79*Priority!D10/12,2)</f>
        <v>0</v>
      </c>
      <c r="S79" s="20">
        <f>MIN(Q79+R79,Priority!E10)</f>
        <v>0</v>
      </c>
      <c r="T79" s="20">
        <f>MIN(MAX(0,Q79+R79-S79),MAX(0,Overview!$B$11-SUM(I79,N79,S79,X79,AC79,AH79,AM79,AR79,AW79,BB79)-SUM(J79,O79)))</f>
        <v>0</v>
      </c>
      <c r="U79" s="20">
        <f t="shared" si="7"/>
        <v>0</v>
      </c>
      <c r="V79" s="20">
        <f t="shared" si="19"/>
        <v>0</v>
      </c>
      <c r="W79" s="20">
        <f>ROUND(V79*Priority!D11/12,2)</f>
        <v>0</v>
      </c>
      <c r="X79" s="20">
        <f>MIN(V79+W79,Priority!E11)</f>
        <v>0</v>
      </c>
      <c r="Y79" s="20">
        <f>MIN(MAX(0,V79+W79-X79),MAX(0,Overview!$B$11-SUM(I79,N79,S79,X79,AC79,AH79,AM79,AR79,AW79,BB79)-SUM(J79,O79,T79)))</f>
        <v>0</v>
      </c>
      <c r="Z79" s="20">
        <f t="shared" si="8"/>
        <v>0</v>
      </c>
      <c r="AA79" s="20">
        <f t="shared" si="20"/>
        <v>0</v>
      </c>
      <c r="AB79" s="20">
        <f>ROUND(AA79*Priority!D12/12,2)</f>
        <v>0</v>
      </c>
      <c r="AC79" s="20">
        <f>MIN(AA79+AB79,Priority!E12)</f>
        <v>0</v>
      </c>
      <c r="AD79" s="20">
        <f>MIN(MAX(0,AA79+AB79-AC79),MAX(0,Overview!$B$11-SUM(I79,N79,S79,X79,AC79,AH79,AM79,AR79,AW79,BB79)-SUM(J79,O79,T79,Y79)))</f>
        <v>0</v>
      </c>
      <c r="AE79" s="20">
        <f t="shared" si="9"/>
        <v>0</v>
      </c>
      <c r="AF79" s="20">
        <f t="shared" si="21"/>
        <v>0</v>
      </c>
      <c r="AG79" s="20">
        <f>ROUND(AF79*Priority!D13/12,2)</f>
        <v>0</v>
      </c>
      <c r="AH79" s="20">
        <f>MIN(AF79+AG79,Priority!E13)</f>
        <v>0</v>
      </c>
      <c r="AI79" s="20">
        <f>MIN(MAX(0,AF79+AG79-AH79),MAX(0,Overview!$B$11-SUM(I79,N79,S79,X79,AC79,AH79,AM79,AR79,AW79,BB79)-SUM(J79,O79,T79,Y79,AD79)))</f>
        <v>0</v>
      </c>
      <c r="AJ79" s="20">
        <f t="shared" si="10"/>
        <v>0</v>
      </c>
      <c r="AK79" s="20">
        <f t="shared" si="22"/>
        <v>0</v>
      </c>
      <c r="AL79" s="20">
        <f>ROUND(AK79*Priority!D14/12,2)</f>
        <v>0</v>
      </c>
      <c r="AM79" s="20">
        <f>MIN(AK79+AL79,Priority!E14)</f>
        <v>0</v>
      </c>
      <c r="AN79" s="20">
        <f>MIN(MAX(0,AK79+AL79-AM79),MAX(0,Overview!$B$11-SUM(I79,N79,S79,X79,AC79,AH79,AM79,AR79,AW79,BB79)-SUM(J79,O79,T79,Y79,AD79,AI79)))</f>
        <v>0</v>
      </c>
      <c r="AO79" s="20">
        <f t="shared" si="11"/>
        <v>0</v>
      </c>
      <c r="AP79" s="20">
        <f t="shared" si="23"/>
        <v>0</v>
      </c>
      <c r="AQ79" s="20">
        <f>ROUND(AP79*Priority!D15/12,2)</f>
        <v>0</v>
      </c>
      <c r="AR79" s="20">
        <f>MIN(AP79+AQ79,Priority!E15)</f>
        <v>0</v>
      </c>
      <c r="AS79" s="20">
        <f>MIN(MAX(0,AP79+AQ79-AR79),MAX(0,Overview!$B$11-SUM(I79,N79,S79,X79,AC79,AH79,AM79,AR79,AW79,BB79)-SUM(J79,O79,T79,Y79,AD79,AI79,AN79)))</f>
        <v>0</v>
      </c>
      <c r="AT79" s="20">
        <f t="shared" si="12"/>
        <v>0</v>
      </c>
      <c r="AU79" s="20">
        <f t="shared" si="24"/>
        <v>0</v>
      </c>
      <c r="AV79" s="20">
        <f>ROUND(AU79*Priority!D16/12,2)</f>
        <v>0</v>
      </c>
      <c r="AW79" s="20">
        <f>MIN(AU79+AV79,Priority!E16)</f>
        <v>0</v>
      </c>
      <c r="AX79" s="20">
        <f>MIN(MAX(0,AU79+AV79-AW79),MAX(0,Overview!$B$11-SUM(I79,N79,S79,X79,AC79,AH79,AM79,AR79,AW79,BB79)-SUM(J79,O79,T79,Y79,AD79,AI79,AN79,AS79)))</f>
        <v>0</v>
      </c>
      <c r="AY79" s="20">
        <f t="shared" si="13"/>
        <v>0</v>
      </c>
      <c r="AZ79" s="20">
        <f t="shared" si="25"/>
        <v>0</v>
      </c>
      <c r="BA79" s="20">
        <f>ROUND(AZ79*Priority!D17/12,2)</f>
        <v>0</v>
      </c>
      <c r="BB79" s="20">
        <f>MIN(AZ79+BA79,Priority!E17)</f>
        <v>0</v>
      </c>
      <c r="BC79" s="20">
        <f>MIN(MAX(0,AZ79+BA79-BB79),MAX(0,Overview!$B$11-SUM(I79,N79,S79,X79,AC79,AH79,AM79,AR79,AW79,BB79)-SUM(J79,O79,T79,Y79,AD79,AI79,AN79,AS79,AX79)))</f>
        <v>0</v>
      </c>
      <c r="BD79" s="20">
        <f t="shared" si="14"/>
        <v>0</v>
      </c>
    </row>
    <row r="80" ht="22.5" customHeight="1">
      <c r="A80" s="4">
        <v>73.0</v>
      </c>
      <c r="B80" s="20">
        <f t="shared" ref="B80:C80" si="95">SUM(G80,L80,Q80,V80,AA80,AF80,AK80,AP80,AU80,AZ80)</f>
        <v>0</v>
      </c>
      <c r="C80" s="20">
        <f t="shared" si="95"/>
        <v>0</v>
      </c>
      <c r="D80" s="20">
        <f t="shared" si="3"/>
        <v>0</v>
      </c>
      <c r="E80" s="20">
        <f t="shared" si="4"/>
        <v>0</v>
      </c>
      <c r="F80" s="20">
        <f>MAX(0,Overview!$B$11-D80)</f>
        <v>0</v>
      </c>
      <c r="G80" s="20">
        <f t="shared" si="16"/>
        <v>0</v>
      </c>
      <c r="H80" s="20">
        <f>ROUND(G80*Priority!D8/12,2)</f>
        <v>0</v>
      </c>
      <c r="I80" s="20">
        <f>MIN(G80+H80,Priority!E8)</f>
        <v>0</v>
      </c>
      <c r="J80" s="20">
        <f>MIN(MAX(0,G80+H80-I80),MAX(0,Overview!$B$11-SUM(I80,N80,S80,X80,AC80,AH80,AM80,AR80,AW80,BB80)))</f>
        <v>0</v>
      </c>
      <c r="K80" s="20">
        <f t="shared" si="5"/>
        <v>0</v>
      </c>
      <c r="L80" s="20">
        <f t="shared" si="17"/>
        <v>0</v>
      </c>
      <c r="M80" s="20">
        <f>ROUND(L80*Priority!D9/12,2)</f>
        <v>0</v>
      </c>
      <c r="N80" s="20">
        <f>MIN(L80+M80,Priority!E9)</f>
        <v>0</v>
      </c>
      <c r="O80" s="20">
        <f>MIN(MAX(0,L80+M80-N80),MAX(0,Overview!$B$11-SUM(I80,N80,S80,X80,AC80,AH80,AM80,AR80,AW80,BB80)-SUM(J80)))</f>
        <v>0</v>
      </c>
      <c r="P80" s="20">
        <f t="shared" si="6"/>
        <v>0</v>
      </c>
      <c r="Q80" s="20">
        <f t="shared" si="18"/>
        <v>0</v>
      </c>
      <c r="R80" s="20">
        <f>ROUND(Q80*Priority!D10/12,2)</f>
        <v>0</v>
      </c>
      <c r="S80" s="20">
        <f>MIN(Q80+R80,Priority!E10)</f>
        <v>0</v>
      </c>
      <c r="T80" s="20">
        <f>MIN(MAX(0,Q80+R80-S80),MAX(0,Overview!$B$11-SUM(I80,N80,S80,X80,AC80,AH80,AM80,AR80,AW80,BB80)-SUM(J80,O80)))</f>
        <v>0</v>
      </c>
      <c r="U80" s="20">
        <f t="shared" si="7"/>
        <v>0</v>
      </c>
      <c r="V80" s="20">
        <f t="shared" si="19"/>
        <v>0</v>
      </c>
      <c r="W80" s="20">
        <f>ROUND(V80*Priority!D11/12,2)</f>
        <v>0</v>
      </c>
      <c r="X80" s="20">
        <f>MIN(V80+W80,Priority!E11)</f>
        <v>0</v>
      </c>
      <c r="Y80" s="20">
        <f>MIN(MAX(0,V80+W80-X80),MAX(0,Overview!$B$11-SUM(I80,N80,S80,X80,AC80,AH80,AM80,AR80,AW80,BB80)-SUM(J80,O80,T80)))</f>
        <v>0</v>
      </c>
      <c r="Z80" s="20">
        <f t="shared" si="8"/>
        <v>0</v>
      </c>
      <c r="AA80" s="20">
        <f t="shared" si="20"/>
        <v>0</v>
      </c>
      <c r="AB80" s="20">
        <f>ROUND(AA80*Priority!D12/12,2)</f>
        <v>0</v>
      </c>
      <c r="AC80" s="20">
        <f>MIN(AA80+AB80,Priority!E12)</f>
        <v>0</v>
      </c>
      <c r="AD80" s="20">
        <f>MIN(MAX(0,AA80+AB80-AC80),MAX(0,Overview!$B$11-SUM(I80,N80,S80,X80,AC80,AH80,AM80,AR80,AW80,BB80)-SUM(J80,O80,T80,Y80)))</f>
        <v>0</v>
      </c>
      <c r="AE80" s="20">
        <f t="shared" si="9"/>
        <v>0</v>
      </c>
      <c r="AF80" s="20">
        <f t="shared" si="21"/>
        <v>0</v>
      </c>
      <c r="AG80" s="20">
        <f>ROUND(AF80*Priority!D13/12,2)</f>
        <v>0</v>
      </c>
      <c r="AH80" s="20">
        <f>MIN(AF80+AG80,Priority!E13)</f>
        <v>0</v>
      </c>
      <c r="AI80" s="20">
        <f>MIN(MAX(0,AF80+AG80-AH80),MAX(0,Overview!$B$11-SUM(I80,N80,S80,X80,AC80,AH80,AM80,AR80,AW80,BB80)-SUM(J80,O80,T80,Y80,AD80)))</f>
        <v>0</v>
      </c>
      <c r="AJ80" s="20">
        <f t="shared" si="10"/>
        <v>0</v>
      </c>
      <c r="AK80" s="20">
        <f t="shared" si="22"/>
        <v>0</v>
      </c>
      <c r="AL80" s="20">
        <f>ROUND(AK80*Priority!D14/12,2)</f>
        <v>0</v>
      </c>
      <c r="AM80" s="20">
        <f>MIN(AK80+AL80,Priority!E14)</f>
        <v>0</v>
      </c>
      <c r="AN80" s="20">
        <f>MIN(MAX(0,AK80+AL80-AM80),MAX(0,Overview!$B$11-SUM(I80,N80,S80,X80,AC80,AH80,AM80,AR80,AW80,BB80)-SUM(J80,O80,T80,Y80,AD80,AI80)))</f>
        <v>0</v>
      </c>
      <c r="AO80" s="20">
        <f t="shared" si="11"/>
        <v>0</v>
      </c>
      <c r="AP80" s="20">
        <f t="shared" si="23"/>
        <v>0</v>
      </c>
      <c r="AQ80" s="20">
        <f>ROUND(AP80*Priority!D15/12,2)</f>
        <v>0</v>
      </c>
      <c r="AR80" s="20">
        <f>MIN(AP80+AQ80,Priority!E15)</f>
        <v>0</v>
      </c>
      <c r="AS80" s="20">
        <f>MIN(MAX(0,AP80+AQ80-AR80),MAX(0,Overview!$B$11-SUM(I80,N80,S80,X80,AC80,AH80,AM80,AR80,AW80,BB80)-SUM(J80,O80,T80,Y80,AD80,AI80,AN80)))</f>
        <v>0</v>
      </c>
      <c r="AT80" s="20">
        <f t="shared" si="12"/>
        <v>0</v>
      </c>
      <c r="AU80" s="20">
        <f t="shared" si="24"/>
        <v>0</v>
      </c>
      <c r="AV80" s="20">
        <f>ROUND(AU80*Priority!D16/12,2)</f>
        <v>0</v>
      </c>
      <c r="AW80" s="20">
        <f>MIN(AU80+AV80,Priority!E16)</f>
        <v>0</v>
      </c>
      <c r="AX80" s="20">
        <f>MIN(MAX(0,AU80+AV80-AW80),MAX(0,Overview!$B$11-SUM(I80,N80,S80,X80,AC80,AH80,AM80,AR80,AW80,BB80)-SUM(J80,O80,T80,Y80,AD80,AI80,AN80,AS80)))</f>
        <v>0</v>
      </c>
      <c r="AY80" s="20">
        <f t="shared" si="13"/>
        <v>0</v>
      </c>
      <c r="AZ80" s="20">
        <f t="shared" si="25"/>
        <v>0</v>
      </c>
      <c r="BA80" s="20">
        <f>ROUND(AZ80*Priority!D17/12,2)</f>
        <v>0</v>
      </c>
      <c r="BB80" s="20">
        <f>MIN(AZ80+BA80,Priority!E17)</f>
        <v>0</v>
      </c>
      <c r="BC80" s="20">
        <f>MIN(MAX(0,AZ80+BA80-BB80),MAX(0,Overview!$B$11-SUM(I80,N80,S80,X80,AC80,AH80,AM80,AR80,AW80,BB80)-SUM(J80,O80,T80,Y80,AD80,AI80,AN80,AS80,AX80)))</f>
        <v>0</v>
      </c>
      <c r="BD80" s="20">
        <f t="shared" si="14"/>
        <v>0</v>
      </c>
    </row>
    <row r="81" ht="22.5" customHeight="1">
      <c r="A81" s="4">
        <v>74.0</v>
      </c>
      <c r="B81" s="20">
        <f t="shared" ref="B81:C81" si="96">SUM(G81,L81,Q81,V81,AA81,AF81,AK81,AP81,AU81,AZ81)</f>
        <v>0</v>
      </c>
      <c r="C81" s="20">
        <f t="shared" si="96"/>
        <v>0</v>
      </c>
      <c r="D81" s="20">
        <f t="shared" si="3"/>
        <v>0</v>
      </c>
      <c r="E81" s="20">
        <f t="shared" si="4"/>
        <v>0</v>
      </c>
      <c r="F81" s="20">
        <f>MAX(0,Overview!$B$11-D81)</f>
        <v>0</v>
      </c>
      <c r="G81" s="20">
        <f t="shared" si="16"/>
        <v>0</v>
      </c>
      <c r="H81" s="20">
        <f>ROUND(G81*Priority!D8/12,2)</f>
        <v>0</v>
      </c>
      <c r="I81" s="20">
        <f>MIN(G81+H81,Priority!E8)</f>
        <v>0</v>
      </c>
      <c r="J81" s="20">
        <f>MIN(MAX(0,G81+H81-I81),MAX(0,Overview!$B$11-SUM(I81,N81,S81,X81,AC81,AH81,AM81,AR81,AW81,BB81)))</f>
        <v>0</v>
      </c>
      <c r="K81" s="20">
        <f t="shared" si="5"/>
        <v>0</v>
      </c>
      <c r="L81" s="20">
        <f t="shared" si="17"/>
        <v>0</v>
      </c>
      <c r="M81" s="20">
        <f>ROUND(L81*Priority!D9/12,2)</f>
        <v>0</v>
      </c>
      <c r="N81" s="20">
        <f>MIN(L81+M81,Priority!E9)</f>
        <v>0</v>
      </c>
      <c r="O81" s="20">
        <f>MIN(MAX(0,L81+M81-N81),MAX(0,Overview!$B$11-SUM(I81,N81,S81,X81,AC81,AH81,AM81,AR81,AW81,BB81)-SUM(J81)))</f>
        <v>0</v>
      </c>
      <c r="P81" s="20">
        <f t="shared" si="6"/>
        <v>0</v>
      </c>
      <c r="Q81" s="20">
        <f t="shared" si="18"/>
        <v>0</v>
      </c>
      <c r="R81" s="20">
        <f>ROUND(Q81*Priority!D10/12,2)</f>
        <v>0</v>
      </c>
      <c r="S81" s="20">
        <f>MIN(Q81+R81,Priority!E10)</f>
        <v>0</v>
      </c>
      <c r="T81" s="20">
        <f>MIN(MAX(0,Q81+R81-S81),MAX(0,Overview!$B$11-SUM(I81,N81,S81,X81,AC81,AH81,AM81,AR81,AW81,BB81)-SUM(J81,O81)))</f>
        <v>0</v>
      </c>
      <c r="U81" s="20">
        <f t="shared" si="7"/>
        <v>0</v>
      </c>
      <c r="V81" s="20">
        <f t="shared" si="19"/>
        <v>0</v>
      </c>
      <c r="W81" s="20">
        <f>ROUND(V81*Priority!D11/12,2)</f>
        <v>0</v>
      </c>
      <c r="X81" s="20">
        <f>MIN(V81+W81,Priority!E11)</f>
        <v>0</v>
      </c>
      <c r="Y81" s="20">
        <f>MIN(MAX(0,V81+W81-X81),MAX(0,Overview!$B$11-SUM(I81,N81,S81,X81,AC81,AH81,AM81,AR81,AW81,BB81)-SUM(J81,O81,T81)))</f>
        <v>0</v>
      </c>
      <c r="Z81" s="20">
        <f t="shared" si="8"/>
        <v>0</v>
      </c>
      <c r="AA81" s="20">
        <f t="shared" si="20"/>
        <v>0</v>
      </c>
      <c r="AB81" s="20">
        <f>ROUND(AA81*Priority!D12/12,2)</f>
        <v>0</v>
      </c>
      <c r="AC81" s="20">
        <f>MIN(AA81+AB81,Priority!E12)</f>
        <v>0</v>
      </c>
      <c r="AD81" s="20">
        <f>MIN(MAX(0,AA81+AB81-AC81),MAX(0,Overview!$B$11-SUM(I81,N81,S81,X81,AC81,AH81,AM81,AR81,AW81,BB81)-SUM(J81,O81,T81,Y81)))</f>
        <v>0</v>
      </c>
      <c r="AE81" s="20">
        <f t="shared" si="9"/>
        <v>0</v>
      </c>
      <c r="AF81" s="20">
        <f t="shared" si="21"/>
        <v>0</v>
      </c>
      <c r="AG81" s="20">
        <f>ROUND(AF81*Priority!D13/12,2)</f>
        <v>0</v>
      </c>
      <c r="AH81" s="20">
        <f>MIN(AF81+AG81,Priority!E13)</f>
        <v>0</v>
      </c>
      <c r="AI81" s="20">
        <f>MIN(MAX(0,AF81+AG81-AH81),MAX(0,Overview!$B$11-SUM(I81,N81,S81,X81,AC81,AH81,AM81,AR81,AW81,BB81)-SUM(J81,O81,T81,Y81,AD81)))</f>
        <v>0</v>
      </c>
      <c r="AJ81" s="20">
        <f t="shared" si="10"/>
        <v>0</v>
      </c>
      <c r="AK81" s="20">
        <f t="shared" si="22"/>
        <v>0</v>
      </c>
      <c r="AL81" s="20">
        <f>ROUND(AK81*Priority!D14/12,2)</f>
        <v>0</v>
      </c>
      <c r="AM81" s="20">
        <f>MIN(AK81+AL81,Priority!E14)</f>
        <v>0</v>
      </c>
      <c r="AN81" s="20">
        <f>MIN(MAX(0,AK81+AL81-AM81),MAX(0,Overview!$B$11-SUM(I81,N81,S81,X81,AC81,AH81,AM81,AR81,AW81,BB81)-SUM(J81,O81,T81,Y81,AD81,AI81)))</f>
        <v>0</v>
      </c>
      <c r="AO81" s="20">
        <f t="shared" si="11"/>
        <v>0</v>
      </c>
      <c r="AP81" s="20">
        <f t="shared" si="23"/>
        <v>0</v>
      </c>
      <c r="AQ81" s="20">
        <f>ROUND(AP81*Priority!D15/12,2)</f>
        <v>0</v>
      </c>
      <c r="AR81" s="20">
        <f>MIN(AP81+AQ81,Priority!E15)</f>
        <v>0</v>
      </c>
      <c r="AS81" s="20">
        <f>MIN(MAX(0,AP81+AQ81-AR81),MAX(0,Overview!$B$11-SUM(I81,N81,S81,X81,AC81,AH81,AM81,AR81,AW81,BB81)-SUM(J81,O81,T81,Y81,AD81,AI81,AN81)))</f>
        <v>0</v>
      </c>
      <c r="AT81" s="20">
        <f t="shared" si="12"/>
        <v>0</v>
      </c>
      <c r="AU81" s="20">
        <f t="shared" si="24"/>
        <v>0</v>
      </c>
      <c r="AV81" s="20">
        <f>ROUND(AU81*Priority!D16/12,2)</f>
        <v>0</v>
      </c>
      <c r="AW81" s="20">
        <f>MIN(AU81+AV81,Priority!E16)</f>
        <v>0</v>
      </c>
      <c r="AX81" s="20">
        <f>MIN(MAX(0,AU81+AV81-AW81),MAX(0,Overview!$B$11-SUM(I81,N81,S81,X81,AC81,AH81,AM81,AR81,AW81,BB81)-SUM(J81,O81,T81,Y81,AD81,AI81,AN81,AS81)))</f>
        <v>0</v>
      </c>
      <c r="AY81" s="20">
        <f t="shared" si="13"/>
        <v>0</v>
      </c>
      <c r="AZ81" s="20">
        <f t="shared" si="25"/>
        <v>0</v>
      </c>
      <c r="BA81" s="20">
        <f>ROUND(AZ81*Priority!D17/12,2)</f>
        <v>0</v>
      </c>
      <c r="BB81" s="20">
        <f>MIN(AZ81+BA81,Priority!E17)</f>
        <v>0</v>
      </c>
      <c r="BC81" s="20">
        <f>MIN(MAX(0,AZ81+BA81-BB81),MAX(0,Overview!$B$11-SUM(I81,N81,S81,X81,AC81,AH81,AM81,AR81,AW81,BB81)-SUM(J81,O81,T81,Y81,AD81,AI81,AN81,AS81,AX81)))</f>
        <v>0</v>
      </c>
      <c r="BD81" s="20">
        <f t="shared" si="14"/>
        <v>0</v>
      </c>
    </row>
    <row r="82" ht="22.5" customHeight="1">
      <c r="A82" s="4">
        <v>75.0</v>
      </c>
      <c r="B82" s="20">
        <f t="shared" ref="B82:C82" si="97">SUM(G82,L82,Q82,V82,AA82,AF82,AK82,AP82,AU82,AZ82)</f>
        <v>0</v>
      </c>
      <c r="C82" s="20">
        <f t="shared" si="97"/>
        <v>0</v>
      </c>
      <c r="D82" s="20">
        <f t="shared" si="3"/>
        <v>0</v>
      </c>
      <c r="E82" s="20">
        <f t="shared" si="4"/>
        <v>0</v>
      </c>
      <c r="F82" s="20">
        <f>MAX(0,Overview!$B$11-D82)</f>
        <v>0</v>
      </c>
      <c r="G82" s="20">
        <f t="shared" si="16"/>
        <v>0</v>
      </c>
      <c r="H82" s="20">
        <f>ROUND(G82*Priority!D8/12,2)</f>
        <v>0</v>
      </c>
      <c r="I82" s="20">
        <f>MIN(G82+H82,Priority!E8)</f>
        <v>0</v>
      </c>
      <c r="J82" s="20">
        <f>MIN(MAX(0,G82+H82-I82),MAX(0,Overview!$B$11-SUM(I82,N82,S82,X82,AC82,AH82,AM82,AR82,AW82,BB82)))</f>
        <v>0</v>
      </c>
      <c r="K82" s="20">
        <f t="shared" si="5"/>
        <v>0</v>
      </c>
      <c r="L82" s="20">
        <f t="shared" si="17"/>
        <v>0</v>
      </c>
      <c r="M82" s="20">
        <f>ROUND(L82*Priority!D9/12,2)</f>
        <v>0</v>
      </c>
      <c r="N82" s="20">
        <f>MIN(L82+M82,Priority!E9)</f>
        <v>0</v>
      </c>
      <c r="O82" s="20">
        <f>MIN(MAX(0,L82+M82-N82),MAX(0,Overview!$B$11-SUM(I82,N82,S82,X82,AC82,AH82,AM82,AR82,AW82,BB82)-SUM(J82)))</f>
        <v>0</v>
      </c>
      <c r="P82" s="20">
        <f t="shared" si="6"/>
        <v>0</v>
      </c>
      <c r="Q82" s="20">
        <f t="shared" si="18"/>
        <v>0</v>
      </c>
      <c r="R82" s="20">
        <f>ROUND(Q82*Priority!D10/12,2)</f>
        <v>0</v>
      </c>
      <c r="S82" s="20">
        <f>MIN(Q82+R82,Priority!E10)</f>
        <v>0</v>
      </c>
      <c r="T82" s="20">
        <f>MIN(MAX(0,Q82+R82-S82),MAX(0,Overview!$B$11-SUM(I82,N82,S82,X82,AC82,AH82,AM82,AR82,AW82,BB82)-SUM(J82,O82)))</f>
        <v>0</v>
      </c>
      <c r="U82" s="20">
        <f t="shared" si="7"/>
        <v>0</v>
      </c>
      <c r="V82" s="20">
        <f t="shared" si="19"/>
        <v>0</v>
      </c>
      <c r="W82" s="20">
        <f>ROUND(V82*Priority!D11/12,2)</f>
        <v>0</v>
      </c>
      <c r="X82" s="20">
        <f>MIN(V82+W82,Priority!E11)</f>
        <v>0</v>
      </c>
      <c r="Y82" s="20">
        <f>MIN(MAX(0,V82+W82-X82),MAX(0,Overview!$B$11-SUM(I82,N82,S82,X82,AC82,AH82,AM82,AR82,AW82,BB82)-SUM(J82,O82,T82)))</f>
        <v>0</v>
      </c>
      <c r="Z82" s="20">
        <f t="shared" si="8"/>
        <v>0</v>
      </c>
      <c r="AA82" s="20">
        <f t="shared" si="20"/>
        <v>0</v>
      </c>
      <c r="AB82" s="20">
        <f>ROUND(AA82*Priority!D12/12,2)</f>
        <v>0</v>
      </c>
      <c r="AC82" s="20">
        <f>MIN(AA82+AB82,Priority!E12)</f>
        <v>0</v>
      </c>
      <c r="AD82" s="20">
        <f>MIN(MAX(0,AA82+AB82-AC82),MAX(0,Overview!$B$11-SUM(I82,N82,S82,X82,AC82,AH82,AM82,AR82,AW82,BB82)-SUM(J82,O82,T82,Y82)))</f>
        <v>0</v>
      </c>
      <c r="AE82" s="20">
        <f t="shared" si="9"/>
        <v>0</v>
      </c>
      <c r="AF82" s="20">
        <f t="shared" si="21"/>
        <v>0</v>
      </c>
      <c r="AG82" s="20">
        <f>ROUND(AF82*Priority!D13/12,2)</f>
        <v>0</v>
      </c>
      <c r="AH82" s="20">
        <f>MIN(AF82+AG82,Priority!E13)</f>
        <v>0</v>
      </c>
      <c r="AI82" s="20">
        <f>MIN(MAX(0,AF82+AG82-AH82),MAX(0,Overview!$B$11-SUM(I82,N82,S82,X82,AC82,AH82,AM82,AR82,AW82,BB82)-SUM(J82,O82,T82,Y82,AD82)))</f>
        <v>0</v>
      </c>
      <c r="AJ82" s="20">
        <f t="shared" si="10"/>
        <v>0</v>
      </c>
      <c r="AK82" s="20">
        <f t="shared" si="22"/>
        <v>0</v>
      </c>
      <c r="AL82" s="20">
        <f>ROUND(AK82*Priority!D14/12,2)</f>
        <v>0</v>
      </c>
      <c r="AM82" s="20">
        <f>MIN(AK82+AL82,Priority!E14)</f>
        <v>0</v>
      </c>
      <c r="AN82" s="20">
        <f>MIN(MAX(0,AK82+AL82-AM82),MAX(0,Overview!$B$11-SUM(I82,N82,S82,X82,AC82,AH82,AM82,AR82,AW82,BB82)-SUM(J82,O82,T82,Y82,AD82,AI82)))</f>
        <v>0</v>
      </c>
      <c r="AO82" s="20">
        <f t="shared" si="11"/>
        <v>0</v>
      </c>
      <c r="AP82" s="20">
        <f t="shared" si="23"/>
        <v>0</v>
      </c>
      <c r="AQ82" s="20">
        <f>ROUND(AP82*Priority!D15/12,2)</f>
        <v>0</v>
      </c>
      <c r="AR82" s="20">
        <f>MIN(AP82+AQ82,Priority!E15)</f>
        <v>0</v>
      </c>
      <c r="AS82" s="20">
        <f>MIN(MAX(0,AP82+AQ82-AR82),MAX(0,Overview!$B$11-SUM(I82,N82,S82,X82,AC82,AH82,AM82,AR82,AW82,BB82)-SUM(J82,O82,T82,Y82,AD82,AI82,AN82)))</f>
        <v>0</v>
      </c>
      <c r="AT82" s="20">
        <f t="shared" si="12"/>
        <v>0</v>
      </c>
      <c r="AU82" s="20">
        <f t="shared" si="24"/>
        <v>0</v>
      </c>
      <c r="AV82" s="20">
        <f>ROUND(AU82*Priority!D16/12,2)</f>
        <v>0</v>
      </c>
      <c r="AW82" s="20">
        <f>MIN(AU82+AV82,Priority!E16)</f>
        <v>0</v>
      </c>
      <c r="AX82" s="20">
        <f>MIN(MAX(0,AU82+AV82-AW82),MAX(0,Overview!$B$11-SUM(I82,N82,S82,X82,AC82,AH82,AM82,AR82,AW82,BB82)-SUM(J82,O82,T82,Y82,AD82,AI82,AN82,AS82)))</f>
        <v>0</v>
      </c>
      <c r="AY82" s="20">
        <f t="shared" si="13"/>
        <v>0</v>
      </c>
      <c r="AZ82" s="20">
        <f t="shared" si="25"/>
        <v>0</v>
      </c>
      <c r="BA82" s="20">
        <f>ROUND(AZ82*Priority!D17/12,2)</f>
        <v>0</v>
      </c>
      <c r="BB82" s="20">
        <f>MIN(AZ82+BA82,Priority!E17)</f>
        <v>0</v>
      </c>
      <c r="BC82" s="20">
        <f>MIN(MAX(0,AZ82+BA82-BB82),MAX(0,Overview!$B$11-SUM(I82,N82,S82,X82,AC82,AH82,AM82,AR82,AW82,BB82)-SUM(J82,O82,T82,Y82,AD82,AI82,AN82,AS82,AX82)))</f>
        <v>0</v>
      </c>
      <c r="BD82" s="20">
        <f t="shared" si="14"/>
        <v>0</v>
      </c>
    </row>
    <row r="83" ht="22.5" customHeight="1">
      <c r="A83" s="4">
        <v>76.0</v>
      </c>
      <c r="B83" s="20">
        <f t="shared" ref="B83:C83" si="98">SUM(G83,L83,Q83,V83,AA83,AF83,AK83,AP83,AU83,AZ83)</f>
        <v>0</v>
      </c>
      <c r="C83" s="20">
        <f t="shared" si="98"/>
        <v>0</v>
      </c>
      <c r="D83" s="20">
        <f t="shared" si="3"/>
        <v>0</v>
      </c>
      <c r="E83" s="20">
        <f t="shared" si="4"/>
        <v>0</v>
      </c>
      <c r="F83" s="20">
        <f>MAX(0,Overview!$B$11-D83)</f>
        <v>0</v>
      </c>
      <c r="G83" s="20">
        <f t="shared" si="16"/>
        <v>0</v>
      </c>
      <c r="H83" s="20">
        <f>ROUND(G83*Priority!D8/12,2)</f>
        <v>0</v>
      </c>
      <c r="I83" s="20">
        <f>MIN(G83+H83,Priority!E8)</f>
        <v>0</v>
      </c>
      <c r="J83" s="20">
        <f>MIN(MAX(0,G83+H83-I83),MAX(0,Overview!$B$11-SUM(I83,N83,S83,X83,AC83,AH83,AM83,AR83,AW83,BB83)))</f>
        <v>0</v>
      </c>
      <c r="K83" s="20">
        <f t="shared" si="5"/>
        <v>0</v>
      </c>
      <c r="L83" s="20">
        <f t="shared" si="17"/>
        <v>0</v>
      </c>
      <c r="M83" s="20">
        <f>ROUND(L83*Priority!D9/12,2)</f>
        <v>0</v>
      </c>
      <c r="N83" s="20">
        <f>MIN(L83+M83,Priority!E9)</f>
        <v>0</v>
      </c>
      <c r="O83" s="20">
        <f>MIN(MAX(0,L83+M83-N83),MAX(0,Overview!$B$11-SUM(I83,N83,S83,X83,AC83,AH83,AM83,AR83,AW83,BB83)-SUM(J83)))</f>
        <v>0</v>
      </c>
      <c r="P83" s="20">
        <f t="shared" si="6"/>
        <v>0</v>
      </c>
      <c r="Q83" s="20">
        <f t="shared" si="18"/>
        <v>0</v>
      </c>
      <c r="R83" s="20">
        <f>ROUND(Q83*Priority!D10/12,2)</f>
        <v>0</v>
      </c>
      <c r="S83" s="20">
        <f>MIN(Q83+R83,Priority!E10)</f>
        <v>0</v>
      </c>
      <c r="T83" s="20">
        <f>MIN(MAX(0,Q83+R83-S83),MAX(0,Overview!$B$11-SUM(I83,N83,S83,X83,AC83,AH83,AM83,AR83,AW83,BB83)-SUM(J83,O83)))</f>
        <v>0</v>
      </c>
      <c r="U83" s="20">
        <f t="shared" si="7"/>
        <v>0</v>
      </c>
      <c r="V83" s="20">
        <f t="shared" si="19"/>
        <v>0</v>
      </c>
      <c r="W83" s="20">
        <f>ROUND(V83*Priority!D11/12,2)</f>
        <v>0</v>
      </c>
      <c r="X83" s="20">
        <f>MIN(V83+W83,Priority!E11)</f>
        <v>0</v>
      </c>
      <c r="Y83" s="20">
        <f>MIN(MAX(0,V83+W83-X83),MAX(0,Overview!$B$11-SUM(I83,N83,S83,X83,AC83,AH83,AM83,AR83,AW83,BB83)-SUM(J83,O83,T83)))</f>
        <v>0</v>
      </c>
      <c r="Z83" s="20">
        <f t="shared" si="8"/>
        <v>0</v>
      </c>
      <c r="AA83" s="20">
        <f t="shared" si="20"/>
        <v>0</v>
      </c>
      <c r="AB83" s="20">
        <f>ROUND(AA83*Priority!D12/12,2)</f>
        <v>0</v>
      </c>
      <c r="AC83" s="20">
        <f>MIN(AA83+AB83,Priority!E12)</f>
        <v>0</v>
      </c>
      <c r="AD83" s="20">
        <f>MIN(MAX(0,AA83+AB83-AC83),MAX(0,Overview!$B$11-SUM(I83,N83,S83,X83,AC83,AH83,AM83,AR83,AW83,BB83)-SUM(J83,O83,T83,Y83)))</f>
        <v>0</v>
      </c>
      <c r="AE83" s="20">
        <f t="shared" si="9"/>
        <v>0</v>
      </c>
      <c r="AF83" s="20">
        <f t="shared" si="21"/>
        <v>0</v>
      </c>
      <c r="AG83" s="20">
        <f>ROUND(AF83*Priority!D13/12,2)</f>
        <v>0</v>
      </c>
      <c r="AH83" s="20">
        <f>MIN(AF83+AG83,Priority!E13)</f>
        <v>0</v>
      </c>
      <c r="AI83" s="20">
        <f>MIN(MAX(0,AF83+AG83-AH83),MAX(0,Overview!$B$11-SUM(I83,N83,S83,X83,AC83,AH83,AM83,AR83,AW83,BB83)-SUM(J83,O83,T83,Y83,AD83)))</f>
        <v>0</v>
      </c>
      <c r="AJ83" s="20">
        <f t="shared" si="10"/>
        <v>0</v>
      </c>
      <c r="AK83" s="20">
        <f t="shared" si="22"/>
        <v>0</v>
      </c>
      <c r="AL83" s="20">
        <f>ROUND(AK83*Priority!D14/12,2)</f>
        <v>0</v>
      </c>
      <c r="AM83" s="20">
        <f>MIN(AK83+AL83,Priority!E14)</f>
        <v>0</v>
      </c>
      <c r="AN83" s="20">
        <f>MIN(MAX(0,AK83+AL83-AM83),MAX(0,Overview!$B$11-SUM(I83,N83,S83,X83,AC83,AH83,AM83,AR83,AW83,BB83)-SUM(J83,O83,T83,Y83,AD83,AI83)))</f>
        <v>0</v>
      </c>
      <c r="AO83" s="20">
        <f t="shared" si="11"/>
        <v>0</v>
      </c>
      <c r="AP83" s="20">
        <f t="shared" si="23"/>
        <v>0</v>
      </c>
      <c r="AQ83" s="20">
        <f>ROUND(AP83*Priority!D15/12,2)</f>
        <v>0</v>
      </c>
      <c r="AR83" s="20">
        <f>MIN(AP83+AQ83,Priority!E15)</f>
        <v>0</v>
      </c>
      <c r="AS83" s="20">
        <f>MIN(MAX(0,AP83+AQ83-AR83),MAX(0,Overview!$B$11-SUM(I83,N83,S83,X83,AC83,AH83,AM83,AR83,AW83,BB83)-SUM(J83,O83,T83,Y83,AD83,AI83,AN83)))</f>
        <v>0</v>
      </c>
      <c r="AT83" s="20">
        <f t="shared" si="12"/>
        <v>0</v>
      </c>
      <c r="AU83" s="20">
        <f t="shared" si="24"/>
        <v>0</v>
      </c>
      <c r="AV83" s="20">
        <f>ROUND(AU83*Priority!D16/12,2)</f>
        <v>0</v>
      </c>
      <c r="AW83" s="20">
        <f>MIN(AU83+AV83,Priority!E16)</f>
        <v>0</v>
      </c>
      <c r="AX83" s="20">
        <f>MIN(MAX(0,AU83+AV83-AW83),MAX(0,Overview!$B$11-SUM(I83,N83,S83,X83,AC83,AH83,AM83,AR83,AW83,BB83)-SUM(J83,O83,T83,Y83,AD83,AI83,AN83,AS83)))</f>
        <v>0</v>
      </c>
      <c r="AY83" s="20">
        <f t="shared" si="13"/>
        <v>0</v>
      </c>
      <c r="AZ83" s="20">
        <f t="shared" si="25"/>
        <v>0</v>
      </c>
      <c r="BA83" s="20">
        <f>ROUND(AZ83*Priority!D17/12,2)</f>
        <v>0</v>
      </c>
      <c r="BB83" s="20">
        <f>MIN(AZ83+BA83,Priority!E17)</f>
        <v>0</v>
      </c>
      <c r="BC83" s="20">
        <f>MIN(MAX(0,AZ83+BA83-BB83),MAX(0,Overview!$B$11-SUM(I83,N83,S83,X83,AC83,AH83,AM83,AR83,AW83,BB83)-SUM(J83,O83,T83,Y83,AD83,AI83,AN83,AS83,AX83)))</f>
        <v>0</v>
      </c>
      <c r="BD83" s="20">
        <f t="shared" si="14"/>
        <v>0</v>
      </c>
    </row>
    <row r="84" ht="22.5" customHeight="1">
      <c r="A84" s="4">
        <v>77.0</v>
      </c>
      <c r="B84" s="20">
        <f t="shared" ref="B84:C84" si="99">SUM(G84,L84,Q84,V84,AA84,AF84,AK84,AP84,AU84,AZ84)</f>
        <v>0</v>
      </c>
      <c r="C84" s="20">
        <f t="shared" si="99"/>
        <v>0</v>
      </c>
      <c r="D84" s="20">
        <f t="shared" si="3"/>
        <v>0</v>
      </c>
      <c r="E84" s="20">
        <f t="shared" si="4"/>
        <v>0</v>
      </c>
      <c r="F84" s="20">
        <f>MAX(0,Overview!$B$11-D84)</f>
        <v>0</v>
      </c>
      <c r="G84" s="20">
        <f t="shared" si="16"/>
        <v>0</v>
      </c>
      <c r="H84" s="20">
        <f>ROUND(G84*Priority!D8/12,2)</f>
        <v>0</v>
      </c>
      <c r="I84" s="20">
        <f>MIN(G84+H84,Priority!E8)</f>
        <v>0</v>
      </c>
      <c r="J84" s="20">
        <f>MIN(MAX(0,G84+H84-I84),MAX(0,Overview!$B$11-SUM(I84,N84,S84,X84,AC84,AH84,AM84,AR84,AW84,BB84)))</f>
        <v>0</v>
      </c>
      <c r="K84" s="20">
        <f t="shared" si="5"/>
        <v>0</v>
      </c>
      <c r="L84" s="20">
        <f t="shared" si="17"/>
        <v>0</v>
      </c>
      <c r="M84" s="20">
        <f>ROUND(L84*Priority!D9/12,2)</f>
        <v>0</v>
      </c>
      <c r="N84" s="20">
        <f>MIN(L84+M84,Priority!E9)</f>
        <v>0</v>
      </c>
      <c r="O84" s="20">
        <f>MIN(MAX(0,L84+M84-N84),MAX(0,Overview!$B$11-SUM(I84,N84,S84,X84,AC84,AH84,AM84,AR84,AW84,BB84)-SUM(J84)))</f>
        <v>0</v>
      </c>
      <c r="P84" s="20">
        <f t="shared" si="6"/>
        <v>0</v>
      </c>
      <c r="Q84" s="20">
        <f t="shared" si="18"/>
        <v>0</v>
      </c>
      <c r="R84" s="20">
        <f>ROUND(Q84*Priority!D10/12,2)</f>
        <v>0</v>
      </c>
      <c r="S84" s="20">
        <f>MIN(Q84+R84,Priority!E10)</f>
        <v>0</v>
      </c>
      <c r="T84" s="20">
        <f>MIN(MAX(0,Q84+R84-S84),MAX(0,Overview!$B$11-SUM(I84,N84,S84,X84,AC84,AH84,AM84,AR84,AW84,BB84)-SUM(J84,O84)))</f>
        <v>0</v>
      </c>
      <c r="U84" s="20">
        <f t="shared" si="7"/>
        <v>0</v>
      </c>
      <c r="V84" s="20">
        <f t="shared" si="19"/>
        <v>0</v>
      </c>
      <c r="W84" s="20">
        <f>ROUND(V84*Priority!D11/12,2)</f>
        <v>0</v>
      </c>
      <c r="X84" s="20">
        <f>MIN(V84+W84,Priority!E11)</f>
        <v>0</v>
      </c>
      <c r="Y84" s="20">
        <f>MIN(MAX(0,V84+W84-X84),MAX(0,Overview!$B$11-SUM(I84,N84,S84,X84,AC84,AH84,AM84,AR84,AW84,BB84)-SUM(J84,O84,T84)))</f>
        <v>0</v>
      </c>
      <c r="Z84" s="20">
        <f t="shared" si="8"/>
        <v>0</v>
      </c>
      <c r="AA84" s="20">
        <f t="shared" si="20"/>
        <v>0</v>
      </c>
      <c r="AB84" s="20">
        <f>ROUND(AA84*Priority!D12/12,2)</f>
        <v>0</v>
      </c>
      <c r="AC84" s="20">
        <f>MIN(AA84+AB84,Priority!E12)</f>
        <v>0</v>
      </c>
      <c r="AD84" s="20">
        <f>MIN(MAX(0,AA84+AB84-AC84),MAX(0,Overview!$B$11-SUM(I84,N84,S84,X84,AC84,AH84,AM84,AR84,AW84,BB84)-SUM(J84,O84,T84,Y84)))</f>
        <v>0</v>
      </c>
      <c r="AE84" s="20">
        <f t="shared" si="9"/>
        <v>0</v>
      </c>
      <c r="AF84" s="20">
        <f t="shared" si="21"/>
        <v>0</v>
      </c>
      <c r="AG84" s="20">
        <f>ROUND(AF84*Priority!D13/12,2)</f>
        <v>0</v>
      </c>
      <c r="AH84" s="20">
        <f>MIN(AF84+AG84,Priority!E13)</f>
        <v>0</v>
      </c>
      <c r="AI84" s="20">
        <f>MIN(MAX(0,AF84+AG84-AH84),MAX(0,Overview!$B$11-SUM(I84,N84,S84,X84,AC84,AH84,AM84,AR84,AW84,BB84)-SUM(J84,O84,T84,Y84,AD84)))</f>
        <v>0</v>
      </c>
      <c r="AJ84" s="20">
        <f t="shared" si="10"/>
        <v>0</v>
      </c>
      <c r="AK84" s="20">
        <f t="shared" si="22"/>
        <v>0</v>
      </c>
      <c r="AL84" s="20">
        <f>ROUND(AK84*Priority!D14/12,2)</f>
        <v>0</v>
      </c>
      <c r="AM84" s="20">
        <f>MIN(AK84+AL84,Priority!E14)</f>
        <v>0</v>
      </c>
      <c r="AN84" s="20">
        <f>MIN(MAX(0,AK84+AL84-AM84),MAX(0,Overview!$B$11-SUM(I84,N84,S84,X84,AC84,AH84,AM84,AR84,AW84,BB84)-SUM(J84,O84,T84,Y84,AD84,AI84)))</f>
        <v>0</v>
      </c>
      <c r="AO84" s="20">
        <f t="shared" si="11"/>
        <v>0</v>
      </c>
      <c r="AP84" s="20">
        <f t="shared" si="23"/>
        <v>0</v>
      </c>
      <c r="AQ84" s="20">
        <f>ROUND(AP84*Priority!D15/12,2)</f>
        <v>0</v>
      </c>
      <c r="AR84" s="20">
        <f>MIN(AP84+AQ84,Priority!E15)</f>
        <v>0</v>
      </c>
      <c r="AS84" s="20">
        <f>MIN(MAX(0,AP84+AQ84-AR84),MAX(0,Overview!$B$11-SUM(I84,N84,S84,X84,AC84,AH84,AM84,AR84,AW84,BB84)-SUM(J84,O84,T84,Y84,AD84,AI84,AN84)))</f>
        <v>0</v>
      </c>
      <c r="AT84" s="20">
        <f t="shared" si="12"/>
        <v>0</v>
      </c>
      <c r="AU84" s="20">
        <f t="shared" si="24"/>
        <v>0</v>
      </c>
      <c r="AV84" s="20">
        <f>ROUND(AU84*Priority!D16/12,2)</f>
        <v>0</v>
      </c>
      <c r="AW84" s="20">
        <f>MIN(AU84+AV84,Priority!E16)</f>
        <v>0</v>
      </c>
      <c r="AX84" s="20">
        <f>MIN(MAX(0,AU84+AV84-AW84),MAX(0,Overview!$B$11-SUM(I84,N84,S84,X84,AC84,AH84,AM84,AR84,AW84,BB84)-SUM(J84,O84,T84,Y84,AD84,AI84,AN84,AS84)))</f>
        <v>0</v>
      </c>
      <c r="AY84" s="20">
        <f t="shared" si="13"/>
        <v>0</v>
      </c>
      <c r="AZ84" s="20">
        <f t="shared" si="25"/>
        <v>0</v>
      </c>
      <c r="BA84" s="20">
        <f>ROUND(AZ84*Priority!D17/12,2)</f>
        <v>0</v>
      </c>
      <c r="BB84" s="20">
        <f>MIN(AZ84+BA84,Priority!E17)</f>
        <v>0</v>
      </c>
      <c r="BC84" s="20">
        <f>MIN(MAX(0,AZ84+BA84-BB84),MAX(0,Overview!$B$11-SUM(I84,N84,S84,X84,AC84,AH84,AM84,AR84,AW84,BB84)-SUM(J84,O84,T84,Y84,AD84,AI84,AN84,AS84,AX84)))</f>
        <v>0</v>
      </c>
      <c r="BD84" s="20">
        <f t="shared" si="14"/>
        <v>0</v>
      </c>
    </row>
    <row r="85" ht="22.5" customHeight="1">
      <c r="A85" s="4">
        <v>78.0</v>
      </c>
      <c r="B85" s="20">
        <f t="shared" ref="B85:C85" si="100">SUM(G85,L85,Q85,V85,AA85,AF85,AK85,AP85,AU85,AZ85)</f>
        <v>0</v>
      </c>
      <c r="C85" s="20">
        <f t="shared" si="100"/>
        <v>0</v>
      </c>
      <c r="D85" s="20">
        <f t="shared" si="3"/>
        <v>0</v>
      </c>
      <c r="E85" s="20">
        <f t="shared" si="4"/>
        <v>0</v>
      </c>
      <c r="F85" s="20">
        <f>MAX(0,Overview!$B$11-D85)</f>
        <v>0</v>
      </c>
      <c r="G85" s="20">
        <f t="shared" si="16"/>
        <v>0</v>
      </c>
      <c r="H85" s="20">
        <f>ROUND(G85*Priority!D8/12,2)</f>
        <v>0</v>
      </c>
      <c r="I85" s="20">
        <f>MIN(G85+H85,Priority!E8)</f>
        <v>0</v>
      </c>
      <c r="J85" s="20">
        <f>MIN(MAX(0,G85+H85-I85),MAX(0,Overview!$B$11-SUM(I85,N85,S85,X85,AC85,AH85,AM85,AR85,AW85,BB85)))</f>
        <v>0</v>
      </c>
      <c r="K85" s="20">
        <f t="shared" si="5"/>
        <v>0</v>
      </c>
      <c r="L85" s="20">
        <f t="shared" si="17"/>
        <v>0</v>
      </c>
      <c r="M85" s="20">
        <f>ROUND(L85*Priority!D9/12,2)</f>
        <v>0</v>
      </c>
      <c r="N85" s="20">
        <f>MIN(L85+M85,Priority!E9)</f>
        <v>0</v>
      </c>
      <c r="O85" s="20">
        <f>MIN(MAX(0,L85+M85-N85),MAX(0,Overview!$B$11-SUM(I85,N85,S85,X85,AC85,AH85,AM85,AR85,AW85,BB85)-SUM(J85)))</f>
        <v>0</v>
      </c>
      <c r="P85" s="20">
        <f t="shared" si="6"/>
        <v>0</v>
      </c>
      <c r="Q85" s="20">
        <f t="shared" si="18"/>
        <v>0</v>
      </c>
      <c r="R85" s="20">
        <f>ROUND(Q85*Priority!D10/12,2)</f>
        <v>0</v>
      </c>
      <c r="S85" s="20">
        <f>MIN(Q85+R85,Priority!E10)</f>
        <v>0</v>
      </c>
      <c r="T85" s="20">
        <f>MIN(MAX(0,Q85+R85-S85),MAX(0,Overview!$B$11-SUM(I85,N85,S85,X85,AC85,AH85,AM85,AR85,AW85,BB85)-SUM(J85,O85)))</f>
        <v>0</v>
      </c>
      <c r="U85" s="20">
        <f t="shared" si="7"/>
        <v>0</v>
      </c>
      <c r="V85" s="20">
        <f t="shared" si="19"/>
        <v>0</v>
      </c>
      <c r="W85" s="20">
        <f>ROUND(V85*Priority!D11/12,2)</f>
        <v>0</v>
      </c>
      <c r="X85" s="20">
        <f>MIN(V85+W85,Priority!E11)</f>
        <v>0</v>
      </c>
      <c r="Y85" s="20">
        <f>MIN(MAX(0,V85+W85-X85),MAX(0,Overview!$B$11-SUM(I85,N85,S85,X85,AC85,AH85,AM85,AR85,AW85,BB85)-SUM(J85,O85,T85)))</f>
        <v>0</v>
      </c>
      <c r="Z85" s="20">
        <f t="shared" si="8"/>
        <v>0</v>
      </c>
      <c r="AA85" s="20">
        <f t="shared" si="20"/>
        <v>0</v>
      </c>
      <c r="AB85" s="20">
        <f>ROUND(AA85*Priority!D12/12,2)</f>
        <v>0</v>
      </c>
      <c r="AC85" s="20">
        <f>MIN(AA85+AB85,Priority!E12)</f>
        <v>0</v>
      </c>
      <c r="AD85" s="20">
        <f>MIN(MAX(0,AA85+AB85-AC85),MAX(0,Overview!$B$11-SUM(I85,N85,S85,X85,AC85,AH85,AM85,AR85,AW85,BB85)-SUM(J85,O85,T85,Y85)))</f>
        <v>0</v>
      </c>
      <c r="AE85" s="20">
        <f t="shared" si="9"/>
        <v>0</v>
      </c>
      <c r="AF85" s="20">
        <f t="shared" si="21"/>
        <v>0</v>
      </c>
      <c r="AG85" s="20">
        <f>ROUND(AF85*Priority!D13/12,2)</f>
        <v>0</v>
      </c>
      <c r="AH85" s="20">
        <f>MIN(AF85+AG85,Priority!E13)</f>
        <v>0</v>
      </c>
      <c r="AI85" s="20">
        <f>MIN(MAX(0,AF85+AG85-AH85),MAX(0,Overview!$B$11-SUM(I85,N85,S85,X85,AC85,AH85,AM85,AR85,AW85,BB85)-SUM(J85,O85,T85,Y85,AD85)))</f>
        <v>0</v>
      </c>
      <c r="AJ85" s="20">
        <f t="shared" si="10"/>
        <v>0</v>
      </c>
      <c r="AK85" s="20">
        <f t="shared" si="22"/>
        <v>0</v>
      </c>
      <c r="AL85" s="20">
        <f>ROUND(AK85*Priority!D14/12,2)</f>
        <v>0</v>
      </c>
      <c r="AM85" s="20">
        <f>MIN(AK85+AL85,Priority!E14)</f>
        <v>0</v>
      </c>
      <c r="AN85" s="20">
        <f>MIN(MAX(0,AK85+AL85-AM85),MAX(0,Overview!$B$11-SUM(I85,N85,S85,X85,AC85,AH85,AM85,AR85,AW85,BB85)-SUM(J85,O85,T85,Y85,AD85,AI85)))</f>
        <v>0</v>
      </c>
      <c r="AO85" s="20">
        <f t="shared" si="11"/>
        <v>0</v>
      </c>
      <c r="AP85" s="20">
        <f t="shared" si="23"/>
        <v>0</v>
      </c>
      <c r="AQ85" s="20">
        <f>ROUND(AP85*Priority!D15/12,2)</f>
        <v>0</v>
      </c>
      <c r="AR85" s="20">
        <f>MIN(AP85+AQ85,Priority!E15)</f>
        <v>0</v>
      </c>
      <c r="AS85" s="20">
        <f>MIN(MAX(0,AP85+AQ85-AR85),MAX(0,Overview!$B$11-SUM(I85,N85,S85,X85,AC85,AH85,AM85,AR85,AW85,BB85)-SUM(J85,O85,T85,Y85,AD85,AI85,AN85)))</f>
        <v>0</v>
      </c>
      <c r="AT85" s="20">
        <f t="shared" si="12"/>
        <v>0</v>
      </c>
      <c r="AU85" s="20">
        <f t="shared" si="24"/>
        <v>0</v>
      </c>
      <c r="AV85" s="20">
        <f>ROUND(AU85*Priority!D16/12,2)</f>
        <v>0</v>
      </c>
      <c r="AW85" s="20">
        <f>MIN(AU85+AV85,Priority!E16)</f>
        <v>0</v>
      </c>
      <c r="AX85" s="20">
        <f>MIN(MAX(0,AU85+AV85-AW85),MAX(0,Overview!$B$11-SUM(I85,N85,S85,X85,AC85,AH85,AM85,AR85,AW85,BB85)-SUM(J85,O85,T85,Y85,AD85,AI85,AN85,AS85)))</f>
        <v>0</v>
      </c>
      <c r="AY85" s="20">
        <f t="shared" si="13"/>
        <v>0</v>
      </c>
      <c r="AZ85" s="20">
        <f t="shared" si="25"/>
        <v>0</v>
      </c>
      <c r="BA85" s="20">
        <f>ROUND(AZ85*Priority!D17/12,2)</f>
        <v>0</v>
      </c>
      <c r="BB85" s="20">
        <f>MIN(AZ85+BA85,Priority!E17)</f>
        <v>0</v>
      </c>
      <c r="BC85" s="20">
        <f>MIN(MAX(0,AZ85+BA85-BB85),MAX(0,Overview!$B$11-SUM(I85,N85,S85,X85,AC85,AH85,AM85,AR85,AW85,BB85)-SUM(J85,O85,T85,Y85,AD85,AI85,AN85,AS85,AX85)))</f>
        <v>0</v>
      </c>
      <c r="BD85" s="20">
        <f t="shared" si="14"/>
        <v>0</v>
      </c>
    </row>
    <row r="86" ht="22.5" customHeight="1">
      <c r="A86" s="4">
        <v>79.0</v>
      </c>
      <c r="B86" s="20">
        <f t="shared" ref="B86:C86" si="101">SUM(G86,L86,Q86,V86,AA86,AF86,AK86,AP86,AU86,AZ86)</f>
        <v>0</v>
      </c>
      <c r="C86" s="20">
        <f t="shared" si="101"/>
        <v>0</v>
      </c>
      <c r="D86" s="20">
        <f t="shared" si="3"/>
        <v>0</v>
      </c>
      <c r="E86" s="20">
        <f t="shared" si="4"/>
        <v>0</v>
      </c>
      <c r="F86" s="20">
        <f>MAX(0,Overview!$B$11-D86)</f>
        <v>0</v>
      </c>
      <c r="G86" s="20">
        <f t="shared" si="16"/>
        <v>0</v>
      </c>
      <c r="H86" s="20">
        <f>ROUND(G86*Priority!D8/12,2)</f>
        <v>0</v>
      </c>
      <c r="I86" s="20">
        <f>MIN(G86+H86,Priority!E8)</f>
        <v>0</v>
      </c>
      <c r="J86" s="20">
        <f>MIN(MAX(0,G86+H86-I86),MAX(0,Overview!$B$11-SUM(I86,N86,S86,X86,AC86,AH86,AM86,AR86,AW86,BB86)))</f>
        <v>0</v>
      </c>
      <c r="K86" s="20">
        <f t="shared" si="5"/>
        <v>0</v>
      </c>
      <c r="L86" s="20">
        <f t="shared" si="17"/>
        <v>0</v>
      </c>
      <c r="M86" s="20">
        <f>ROUND(L86*Priority!D9/12,2)</f>
        <v>0</v>
      </c>
      <c r="N86" s="20">
        <f>MIN(L86+M86,Priority!E9)</f>
        <v>0</v>
      </c>
      <c r="O86" s="20">
        <f>MIN(MAX(0,L86+M86-N86),MAX(0,Overview!$B$11-SUM(I86,N86,S86,X86,AC86,AH86,AM86,AR86,AW86,BB86)-SUM(J86)))</f>
        <v>0</v>
      </c>
      <c r="P86" s="20">
        <f t="shared" si="6"/>
        <v>0</v>
      </c>
      <c r="Q86" s="20">
        <f t="shared" si="18"/>
        <v>0</v>
      </c>
      <c r="R86" s="20">
        <f>ROUND(Q86*Priority!D10/12,2)</f>
        <v>0</v>
      </c>
      <c r="S86" s="20">
        <f>MIN(Q86+R86,Priority!E10)</f>
        <v>0</v>
      </c>
      <c r="T86" s="20">
        <f>MIN(MAX(0,Q86+R86-S86),MAX(0,Overview!$B$11-SUM(I86,N86,S86,X86,AC86,AH86,AM86,AR86,AW86,BB86)-SUM(J86,O86)))</f>
        <v>0</v>
      </c>
      <c r="U86" s="20">
        <f t="shared" si="7"/>
        <v>0</v>
      </c>
      <c r="V86" s="20">
        <f t="shared" si="19"/>
        <v>0</v>
      </c>
      <c r="W86" s="20">
        <f>ROUND(V86*Priority!D11/12,2)</f>
        <v>0</v>
      </c>
      <c r="X86" s="20">
        <f>MIN(V86+W86,Priority!E11)</f>
        <v>0</v>
      </c>
      <c r="Y86" s="20">
        <f>MIN(MAX(0,V86+W86-X86),MAX(0,Overview!$B$11-SUM(I86,N86,S86,X86,AC86,AH86,AM86,AR86,AW86,BB86)-SUM(J86,O86,T86)))</f>
        <v>0</v>
      </c>
      <c r="Z86" s="20">
        <f t="shared" si="8"/>
        <v>0</v>
      </c>
      <c r="AA86" s="20">
        <f t="shared" si="20"/>
        <v>0</v>
      </c>
      <c r="AB86" s="20">
        <f>ROUND(AA86*Priority!D12/12,2)</f>
        <v>0</v>
      </c>
      <c r="AC86" s="20">
        <f>MIN(AA86+AB86,Priority!E12)</f>
        <v>0</v>
      </c>
      <c r="AD86" s="20">
        <f>MIN(MAX(0,AA86+AB86-AC86),MAX(0,Overview!$B$11-SUM(I86,N86,S86,X86,AC86,AH86,AM86,AR86,AW86,BB86)-SUM(J86,O86,T86,Y86)))</f>
        <v>0</v>
      </c>
      <c r="AE86" s="20">
        <f t="shared" si="9"/>
        <v>0</v>
      </c>
      <c r="AF86" s="20">
        <f t="shared" si="21"/>
        <v>0</v>
      </c>
      <c r="AG86" s="20">
        <f>ROUND(AF86*Priority!D13/12,2)</f>
        <v>0</v>
      </c>
      <c r="AH86" s="20">
        <f>MIN(AF86+AG86,Priority!E13)</f>
        <v>0</v>
      </c>
      <c r="AI86" s="20">
        <f>MIN(MAX(0,AF86+AG86-AH86),MAX(0,Overview!$B$11-SUM(I86,N86,S86,X86,AC86,AH86,AM86,AR86,AW86,BB86)-SUM(J86,O86,T86,Y86,AD86)))</f>
        <v>0</v>
      </c>
      <c r="AJ86" s="20">
        <f t="shared" si="10"/>
        <v>0</v>
      </c>
      <c r="AK86" s="20">
        <f t="shared" si="22"/>
        <v>0</v>
      </c>
      <c r="AL86" s="20">
        <f>ROUND(AK86*Priority!D14/12,2)</f>
        <v>0</v>
      </c>
      <c r="AM86" s="20">
        <f>MIN(AK86+AL86,Priority!E14)</f>
        <v>0</v>
      </c>
      <c r="AN86" s="20">
        <f>MIN(MAX(0,AK86+AL86-AM86),MAX(0,Overview!$B$11-SUM(I86,N86,S86,X86,AC86,AH86,AM86,AR86,AW86,BB86)-SUM(J86,O86,T86,Y86,AD86,AI86)))</f>
        <v>0</v>
      </c>
      <c r="AO86" s="20">
        <f t="shared" si="11"/>
        <v>0</v>
      </c>
      <c r="AP86" s="20">
        <f t="shared" si="23"/>
        <v>0</v>
      </c>
      <c r="AQ86" s="20">
        <f>ROUND(AP86*Priority!D15/12,2)</f>
        <v>0</v>
      </c>
      <c r="AR86" s="20">
        <f>MIN(AP86+AQ86,Priority!E15)</f>
        <v>0</v>
      </c>
      <c r="AS86" s="20">
        <f>MIN(MAX(0,AP86+AQ86-AR86),MAX(0,Overview!$B$11-SUM(I86,N86,S86,X86,AC86,AH86,AM86,AR86,AW86,BB86)-SUM(J86,O86,T86,Y86,AD86,AI86,AN86)))</f>
        <v>0</v>
      </c>
      <c r="AT86" s="20">
        <f t="shared" si="12"/>
        <v>0</v>
      </c>
      <c r="AU86" s="20">
        <f t="shared" si="24"/>
        <v>0</v>
      </c>
      <c r="AV86" s="20">
        <f>ROUND(AU86*Priority!D16/12,2)</f>
        <v>0</v>
      </c>
      <c r="AW86" s="20">
        <f>MIN(AU86+AV86,Priority!E16)</f>
        <v>0</v>
      </c>
      <c r="AX86" s="20">
        <f>MIN(MAX(0,AU86+AV86-AW86),MAX(0,Overview!$B$11-SUM(I86,N86,S86,X86,AC86,AH86,AM86,AR86,AW86,BB86)-SUM(J86,O86,T86,Y86,AD86,AI86,AN86,AS86)))</f>
        <v>0</v>
      </c>
      <c r="AY86" s="20">
        <f t="shared" si="13"/>
        <v>0</v>
      </c>
      <c r="AZ86" s="20">
        <f t="shared" si="25"/>
        <v>0</v>
      </c>
      <c r="BA86" s="20">
        <f>ROUND(AZ86*Priority!D17/12,2)</f>
        <v>0</v>
      </c>
      <c r="BB86" s="20">
        <f>MIN(AZ86+BA86,Priority!E17)</f>
        <v>0</v>
      </c>
      <c r="BC86" s="20">
        <f>MIN(MAX(0,AZ86+BA86-BB86),MAX(0,Overview!$B$11-SUM(I86,N86,S86,X86,AC86,AH86,AM86,AR86,AW86,BB86)-SUM(J86,O86,T86,Y86,AD86,AI86,AN86,AS86,AX86)))</f>
        <v>0</v>
      </c>
      <c r="BD86" s="20">
        <f t="shared" si="14"/>
        <v>0</v>
      </c>
    </row>
    <row r="87" ht="22.5" customHeight="1">
      <c r="A87" s="4">
        <v>80.0</v>
      </c>
      <c r="B87" s="20">
        <f t="shared" ref="B87:C87" si="102">SUM(G87,L87,Q87,V87,AA87,AF87,AK87,AP87,AU87,AZ87)</f>
        <v>0</v>
      </c>
      <c r="C87" s="20">
        <f t="shared" si="102"/>
        <v>0</v>
      </c>
      <c r="D87" s="20">
        <f t="shared" si="3"/>
        <v>0</v>
      </c>
      <c r="E87" s="20">
        <f t="shared" si="4"/>
        <v>0</v>
      </c>
      <c r="F87" s="20">
        <f>MAX(0,Overview!$B$11-D87)</f>
        <v>0</v>
      </c>
      <c r="G87" s="20">
        <f t="shared" si="16"/>
        <v>0</v>
      </c>
      <c r="H87" s="20">
        <f>ROUND(G87*Priority!D8/12,2)</f>
        <v>0</v>
      </c>
      <c r="I87" s="20">
        <f>MIN(G87+H87,Priority!E8)</f>
        <v>0</v>
      </c>
      <c r="J87" s="20">
        <f>MIN(MAX(0,G87+H87-I87),MAX(0,Overview!$B$11-SUM(I87,N87,S87,X87,AC87,AH87,AM87,AR87,AW87,BB87)))</f>
        <v>0</v>
      </c>
      <c r="K87" s="20">
        <f t="shared" si="5"/>
        <v>0</v>
      </c>
      <c r="L87" s="20">
        <f t="shared" si="17"/>
        <v>0</v>
      </c>
      <c r="M87" s="20">
        <f>ROUND(L87*Priority!D9/12,2)</f>
        <v>0</v>
      </c>
      <c r="N87" s="20">
        <f>MIN(L87+M87,Priority!E9)</f>
        <v>0</v>
      </c>
      <c r="O87" s="20">
        <f>MIN(MAX(0,L87+M87-N87),MAX(0,Overview!$B$11-SUM(I87,N87,S87,X87,AC87,AH87,AM87,AR87,AW87,BB87)-SUM(J87)))</f>
        <v>0</v>
      </c>
      <c r="P87" s="20">
        <f t="shared" si="6"/>
        <v>0</v>
      </c>
      <c r="Q87" s="20">
        <f t="shared" si="18"/>
        <v>0</v>
      </c>
      <c r="R87" s="20">
        <f>ROUND(Q87*Priority!D10/12,2)</f>
        <v>0</v>
      </c>
      <c r="S87" s="20">
        <f>MIN(Q87+R87,Priority!E10)</f>
        <v>0</v>
      </c>
      <c r="T87" s="20">
        <f>MIN(MAX(0,Q87+R87-S87),MAX(0,Overview!$B$11-SUM(I87,N87,S87,X87,AC87,AH87,AM87,AR87,AW87,BB87)-SUM(J87,O87)))</f>
        <v>0</v>
      </c>
      <c r="U87" s="20">
        <f t="shared" si="7"/>
        <v>0</v>
      </c>
      <c r="V87" s="20">
        <f t="shared" si="19"/>
        <v>0</v>
      </c>
      <c r="W87" s="20">
        <f>ROUND(V87*Priority!D11/12,2)</f>
        <v>0</v>
      </c>
      <c r="X87" s="20">
        <f>MIN(V87+W87,Priority!E11)</f>
        <v>0</v>
      </c>
      <c r="Y87" s="20">
        <f>MIN(MAX(0,V87+W87-X87),MAX(0,Overview!$B$11-SUM(I87,N87,S87,X87,AC87,AH87,AM87,AR87,AW87,BB87)-SUM(J87,O87,T87)))</f>
        <v>0</v>
      </c>
      <c r="Z87" s="20">
        <f t="shared" si="8"/>
        <v>0</v>
      </c>
      <c r="AA87" s="20">
        <f t="shared" si="20"/>
        <v>0</v>
      </c>
      <c r="AB87" s="20">
        <f>ROUND(AA87*Priority!D12/12,2)</f>
        <v>0</v>
      </c>
      <c r="AC87" s="20">
        <f>MIN(AA87+AB87,Priority!E12)</f>
        <v>0</v>
      </c>
      <c r="AD87" s="20">
        <f>MIN(MAX(0,AA87+AB87-AC87),MAX(0,Overview!$B$11-SUM(I87,N87,S87,X87,AC87,AH87,AM87,AR87,AW87,BB87)-SUM(J87,O87,T87,Y87)))</f>
        <v>0</v>
      </c>
      <c r="AE87" s="20">
        <f t="shared" si="9"/>
        <v>0</v>
      </c>
      <c r="AF87" s="20">
        <f t="shared" si="21"/>
        <v>0</v>
      </c>
      <c r="AG87" s="20">
        <f>ROUND(AF87*Priority!D13/12,2)</f>
        <v>0</v>
      </c>
      <c r="AH87" s="20">
        <f>MIN(AF87+AG87,Priority!E13)</f>
        <v>0</v>
      </c>
      <c r="AI87" s="20">
        <f>MIN(MAX(0,AF87+AG87-AH87),MAX(0,Overview!$B$11-SUM(I87,N87,S87,X87,AC87,AH87,AM87,AR87,AW87,BB87)-SUM(J87,O87,T87,Y87,AD87)))</f>
        <v>0</v>
      </c>
      <c r="AJ87" s="20">
        <f t="shared" si="10"/>
        <v>0</v>
      </c>
      <c r="AK87" s="20">
        <f t="shared" si="22"/>
        <v>0</v>
      </c>
      <c r="AL87" s="20">
        <f>ROUND(AK87*Priority!D14/12,2)</f>
        <v>0</v>
      </c>
      <c r="AM87" s="20">
        <f>MIN(AK87+AL87,Priority!E14)</f>
        <v>0</v>
      </c>
      <c r="AN87" s="20">
        <f>MIN(MAX(0,AK87+AL87-AM87),MAX(0,Overview!$B$11-SUM(I87,N87,S87,X87,AC87,AH87,AM87,AR87,AW87,BB87)-SUM(J87,O87,T87,Y87,AD87,AI87)))</f>
        <v>0</v>
      </c>
      <c r="AO87" s="20">
        <f t="shared" si="11"/>
        <v>0</v>
      </c>
      <c r="AP87" s="20">
        <f t="shared" si="23"/>
        <v>0</v>
      </c>
      <c r="AQ87" s="20">
        <f>ROUND(AP87*Priority!D15/12,2)</f>
        <v>0</v>
      </c>
      <c r="AR87" s="20">
        <f>MIN(AP87+AQ87,Priority!E15)</f>
        <v>0</v>
      </c>
      <c r="AS87" s="20">
        <f>MIN(MAX(0,AP87+AQ87-AR87),MAX(0,Overview!$B$11-SUM(I87,N87,S87,X87,AC87,AH87,AM87,AR87,AW87,BB87)-SUM(J87,O87,T87,Y87,AD87,AI87,AN87)))</f>
        <v>0</v>
      </c>
      <c r="AT87" s="20">
        <f t="shared" si="12"/>
        <v>0</v>
      </c>
      <c r="AU87" s="20">
        <f t="shared" si="24"/>
        <v>0</v>
      </c>
      <c r="AV87" s="20">
        <f>ROUND(AU87*Priority!D16/12,2)</f>
        <v>0</v>
      </c>
      <c r="AW87" s="20">
        <f>MIN(AU87+AV87,Priority!E16)</f>
        <v>0</v>
      </c>
      <c r="AX87" s="20">
        <f>MIN(MAX(0,AU87+AV87-AW87),MAX(0,Overview!$B$11-SUM(I87,N87,S87,X87,AC87,AH87,AM87,AR87,AW87,BB87)-SUM(J87,O87,T87,Y87,AD87,AI87,AN87,AS87)))</f>
        <v>0</v>
      </c>
      <c r="AY87" s="20">
        <f t="shared" si="13"/>
        <v>0</v>
      </c>
      <c r="AZ87" s="20">
        <f t="shared" si="25"/>
        <v>0</v>
      </c>
      <c r="BA87" s="20">
        <f>ROUND(AZ87*Priority!D17/12,2)</f>
        <v>0</v>
      </c>
      <c r="BB87" s="20">
        <f>MIN(AZ87+BA87,Priority!E17)</f>
        <v>0</v>
      </c>
      <c r="BC87" s="20">
        <f>MIN(MAX(0,AZ87+BA87-BB87),MAX(0,Overview!$B$11-SUM(I87,N87,S87,X87,AC87,AH87,AM87,AR87,AW87,BB87)-SUM(J87,O87,T87,Y87,AD87,AI87,AN87,AS87,AX87)))</f>
        <v>0</v>
      </c>
      <c r="BD87" s="20">
        <f t="shared" si="14"/>
        <v>0</v>
      </c>
    </row>
    <row r="88" ht="22.5" customHeight="1">
      <c r="A88" s="4">
        <v>81.0</v>
      </c>
      <c r="B88" s="20">
        <f t="shared" ref="B88:C88" si="103">SUM(G88,L88,Q88,V88,AA88,AF88,AK88,AP88,AU88,AZ88)</f>
        <v>0</v>
      </c>
      <c r="C88" s="20">
        <f t="shared" si="103"/>
        <v>0</v>
      </c>
      <c r="D88" s="20">
        <f t="shared" si="3"/>
        <v>0</v>
      </c>
      <c r="E88" s="20">
        <f t="shared" si="4"/>
        <v>0</v>
      </c>
      <c r="F88" s="20">
        <f>MAX(0,Overview!$B$11-D88)</f>
        <v>0</v>
      </c>
      <c r="G88" s="20">
        <f t="shared" si="16"/>
        <v>0</v>
      </c>
      <c r="H88" s="20">
        <f>ROUND(G88*Priority!D8/12,2)</f>
        <v>0</v>
      </c>
      <c r="I88" s="20">
        <f>MIN(G88+H88,Priority!E8)</f>
        <v>0</v>
      </c>
      <c r="J88" s="20">
        <f>MIN(MAX(0,G88+H88-I88),MAX(0,Overview!$B$11-SUM(I88,N88,S88,X88,AC88,AH88,AM88,AR88,AW88,BB88)))</f>
        <v>0</v>
      </c>
      <c r="K88" s="20">
        <f t="shared" si="5"/>
        <v>0</v>
      </c>
      <c r="L88" s="20">
        <f t="shared" si="17"/>
        <v>0</v>
      </c>
      <c r="M88" s="20">
        <f>ROUND(L88*Priority!D9/12,2)</f>
        <v>0</v>
      </c>
      <c r="N88" s="20">
        <f>MIN(L88+M88,Priority!E9)</f>
        <v>0</v>
      </c>
      <c r="O88" s="20">
        <f>MIN(MAX(0,L88+M88-N88),MAX(0,Overview!$B$11-SUM(I88,N88,S88,X88,AC88,AH88,AM88,AR88,AW88,BB88)-SUM(J88)))</f>
        <v>0</v>
      </c>
      <c r="P88" s="20">
        <f t="shared" si="6"/>
        <v>0</v>
      </c>
      <c r="Q88" s="20">
        <f t="shared" si="18"/>
        <v>0</v>
      </c>
      <c r="R88" s="20">
        <f>ROUND(Q88*Priority!D10/12,2)</f>
        <v>0</v>
      </c>
      <c r="S88" s="20">
        <f>MIN(Q88+R88,Priority!E10)</f>
        <v>0</v>
      </c>
      <c r="T88" s="20">
        <f>MIN(MAX(0,Q88+R88-S88),MAX(0,Overview!$B$11-SUM(I88,N88,S88,X88,AC88,AH88,AM88,AR88,AW88,BB88)-SUM(J88,O88)))</f>
        <v>0</v>
      </c>
      <c r="U88" s="20">
        <f t="shared" si="7"/>
        <v>0</v>
      </c>
      <c r="V88" s="20">
        <f t="shared" si="19"/>
        <v>0</v>
      </c>
      <c r="W88" s="20">
        <f>ROUND(V88*Priority!D11/12,2)</f>
        <v>0</v>
      </c>
      <c r="X88" s="20">
        <f>MIN(V88+W88,Priority!E11)</f>
        <v>0</v>
      </c>
      <c r="Y88" s="20">
        <f>MIN(MAX(0,V88+W88-X88),MAX(0,Overview!$B$11-SUM(I88,N88,S88,X88,AC88,AH88,AM88,AR88,AW88,BB88)-SUM(J88,O88,T88)))</f>
        <v>0</v>
      </c>
      <c r="Z88" s="20">
        <f t="shared" si="8"/>
        <v>0</v>
      </c>
      <c r="AA88" s="20">
        <f t="shared" si="20"/>
        <v>0</v>
      </c>
      <c r="AB88" s="20">
        <f>ROUND(AA88*Priority!D12/12,2)</f>
        <v>0</v>
      </c>
      <c r="AC88" s="20">
        <f>MIN(AA88+AB88,Priority!E12)</f>
        <v>0</v>
      </c>
      <c r="AD88" s="20">
        <f>MIN(MAX(0,AA88+AB88-AC88),MAX(0,Overview!$B$11-SUM(I88,N88,S88,X88,AC88,AH88,AM88,AR88,AW88,BB88)-SUM(J88,O88,T88,Y88)))</f>
        <v>0</v>
      </c>
      <c r="AE88" s="20">
        <f t="shared" si="9"/>
        <v>0</v>
      </c>
      <c r="AF88" s="20">
        <f t="shared" si="21"/>
        <v>0</v>
      </c>
      <c r="AG88" s="20">
        <f>ROUND(AF88*Priority!D13/12,2)</f>
        <v>0</v>
      </c>
      <c r="AH88" s="20">
        <f>MIN(AF88+AG88,Priority!E13)</f>
        <v>0</v>
      </c>
      <c r="AI88" s="20">
        <f>MIN(MAX(0,AF88+AG88-AH88),MAX(0,Overview!$B$11-SUM(I88,N88,S88,X88,AC88,AH88,AM88,AR88,AW88,BB88)-SUM(J88,O88,T88,Y88,AD88)))</f>
        <v>0</v>
      </c>
      <c r="AJ88" s="20">
        <f t="shared" si="10"/>
        <v>0</v>
      </c>
      <c r="AK88" s="20">
        <f t="shared" si="22"/>
        <v>0</v>
      </c>
      <c r="AL88" s="20">
        <f>ROUND(AK88*Priority!D14/12,2)</f>
        <v>0</v>
      </c>
      <c r="AM88" s="20">
        <f>MIN(AK88+AL88,Priority!E14)</f>
        <v>0</v>
      </c>
      <c r="AN88" s="20">
        <f>MIN(MAX(0,AK88+AL88-AM88),MAX(0,Overview!$B$11-SUM(I88,N88,S88,X88,AC88,AH88,AM88,AR88,AW88,BB88)-SUM(J88,O88,T88,Y88,AD88,AI88)))</f>
        <v>0</v>
      </c>
      <c r="AO88" s="20">
        <f t="shared" si="11"/>
        <v>0</v>
      </c>
      <c r="AP88" s="20">
        <f t="shared" si="23"/>
        <v>0</v>
      </c>
      <c r="AQ88" s="20">
        <f>ROUND(AP88*Priority!D15/12,2)</f>
        <v>0</v>
      </c>
      <c r="AR88" s="20">
        <f>MIN(AP88+AQ88,Priority!E15)</f>
        <v>0</v>
      </c>
      <c r="AS88" s="20">
        <f>MIN(MAX(0,AP88+AQ88-AR88),MAX(0,Overview!$B$11-SUM(I88,N88,S88,X88,AC88,AH88,AM88,AR88,AW88,BB88)-SUM(J88,O88,T88,Y88,AD88,AI88,AN88)))</f>
        <v>0</v>
      </c>
      <c r="AT88" s="20">
        <f t="shared" si="12"/>
        <v>0</v>
      </c>
      <c r="AU88" s="20">
        <f t="shared" si="24"/>
        <v>0</v>
      </c>
      <c r="AV88" s="20">
        <f>ROUND(AU88*Priority!D16/12,2)</f>
        <v>0</v>
      </c>
      <c r="AW88" s="20">
        <f>MIN(AU88+AV88,Priority!E16)</f>
        <v>0</v>
      </c>
      <c r="AX88" s="20">
        <f>MIN(MAX(0,AU88+AV88-AW88),MAX(0,Overview!$B$11-SUM(I88,N88,S88,X88,AC88,AH88,AM88,AR88,AW88,BB88)-SUM(J88,O88,T88,Y88,AD88,AI88,AN88,AS88)))</f>
        <v>0</v>
      </c>
      <c r="AY88" s="20">
        <f t="shared" si="13"/>
        <v>0</v>
      </c>
      <c r="AZ88" s="20">
        <f t="shared" si="25"/>
        <v>0</v>
      </c>
      <c r="BA88" s="20">
        <f>ROUND(AZ88*Priority!D17/12,2)</f>
        <v>0</v>
      </c>
      <c r="BB88" s="20">
        <f>MIN(AZ88+BA88,Priority!E17)</f>
        <v>0</v>
      </c>
      <c r="BC88" s="20">
        <f>MIN(MAX(0,AZ88+BA88-BB88),MAX(0,Overview!$B$11-SUM(I88,N88,S88,X88,AC88,AH88,AM88,AR88,AW88,BB88)-SUM(J88,O88,T88,Y88,AD88,AI88,AN88,AS88,AX88)))</f>
        <v>0</v>
      </c>
      <c r="BD88" s="20">
        <f t="shared" si="14"/>
        <v>0</v>
      </c>
    </row>
    <row r="89" ht="22.5" customHeight="1">
      <c r="A89" s="4">
        <v>82.0</v>
      </c>
      <c r="B89" s="20">
        <f t="shared" ref="B89:C89" si="104">SUM(G89,L89,Q89,V89,AA89,AF89,AK89,AP89,AU89,AZ89)</f>
        <v>0</v>
      </c>
      <c r="C89" s="20">
        <f t="shared" si="104"/>
        <v>0</v>
      </c>
      <c r="D89" s="20">
        <f t="shared" si="3"/>
        <v>0</v>
      </c>
      <c r="E89" s="20">
        <f t="shared" si="4"/>
        <v>0</v>
      </c>
      <c r="F89" s="20">
        <f>MAX(0,Overview!$B$11-D89)</f>
        <v>0</v>
      </c>
      <c r="G89" s="20">
        <f t="shared" si="16"/>
        <v>0</v>
      </c>
      <c r="H89" s="20">
        <f>ROUND(G89*Priority!D8/12,2)</f>
        <v>0</v>
      </c>
      <c r="I89" s="20">
        <f>MIN(G89+H89,Priority!E8)</f>
        <v>0</v>
      </c>
      <c r="J89" s="20">
        <f>MIN(MAX(0,G89+H89-I89),MAX(0,Overview!$B$11-SUM(I89,N89,S89,X89,AC89,AH89,AM89,AR89,AW89,BB89)))</f>
        <v>0</v>
      </c>
      <c r="K89" s="20">
        <f t="shared" si="5"/>
        <v>0</v>
      </c>
      <c r="L89" s="20">
        <f t="shared" si="17"/>
        <v>0</v>
      </c>
      <c r="M89" s="20">
        <f>ROUND(L89*Priority!D9/12,2)</f>
        <v>0</v>
      </c>
      <c r="N89" s="20">
        <f>MIN(L89+M89,Priority!E9)</f>
        <v>0</v>
      </c>
      <c r="O89" s="20">
        <f>MIN(MAX(0,L89+M89-N89),MAX(0,Overview!$B$11-SUM(I89,N89,S89,X89,AC89,AH89,AM89,AR89,AW89,BB89)-SUM(J89)))</f>
        <v>0</v>
      </c>
      <c r="P89" s="20">
        <f t="shared" si="6"/>
        <v>0</v>
      </c>
      <c r="Q89" s="20">
        <f t="shared" si="18"/>
        <v>0</v>
      </c>
      <c r="R89" s="20">
        <f>ROUND(Q89*Priority!D10/12,2)</f>
        <v>0</v>
      </c>
      <c r="S89" s="20">
        <f>MIN(Q89+R89,Priority!E10)</f>
        <v>0</v>
      </c>
      <c r="T89" s="20">
        <f>MIN(MAX(0,Q89+R89-S89),MAX(0,Overview!$B$11-SUM(I89,N89,S89,X89,AC89,AH89,AM89,AR89,AW89,BB89)-SUM(J89,O89)))</f>
        <v>0</v>
      </c>
      <c r="U89" s="20">
        <f t="shared" si="7"/>
        <v>0</v>
      </c>
      <c r="V89" s="20">
        <f t="shared" si="19"/>
        <v>0</v>
      </c>
      <c r="W89" s="20">
        <f>ROUND(V89*Priority!D11/12,2)</f>
        <v>0</v>
      </c>
      <c r="X89" s="20">
        <f>MIN(V89+W89,Priority!E11)</f>
        <v>0</v>
      </c>
      <c r="Y89" s="20">
        <f>MIN(MAX(0,V89+W89-X89),MAX(0,Overview!$B$11-SUM(I89,N89,S89,X89,AC89,AH89,AM89,AR89,AW89,BB89)-SUM(J89,O89,T89)))</f>
        <v>0</v>
      </c>
      <c r="Z89" s="20">
        <f t="shared" si="8"/>
        <v>0</v>
      </c>
      <c r="AA89" s="20">
        <f t="shared" si="20"/>
        <v>0</v>
      </c>
      <c r="AB89" s="20">
        <f>ROUND(AA89*Priority!D12/12,2)</f>
        <v>0</v>
      </c>
      <c r="AC89" s="20">
        <f>MIN(AA89+AB89,Priority!E12)</f>
        <v>0</v>
      </c>
      <c r="AD89" s="20">
        <f>MIN(MAX(0,AA89+AB89-AC89),MAX(0,Overview!$B$11-SUM(I89,N89,S89,X89,AC89,AH89,AM89,AR89,AW89,BB89)-SUM(J89,O89,T89,Y89)))</f>
        <v>0</v>
      </c>
      <c r="AE89" s="20">
        <f t="shared" si="9"/>
        <v>0</v>
      </c>
      <c r="AF89" s="20">
        <f t="shared" si="21"/>
        <v>0</v>
      </c>
      <c r="AG89" s="20">
        <f>ROUND(AF89*Priority!D13/12,2)</f>
        <v>0</v>
      </c>
      <c r="AH89" s="20">
        <f>MIN(AF89+AG89,Priority!E13)</f>
        <v>0</v>
      </c>
      <c r="AI89" s="20">
        <f>MIN(MAX(0,AF89+AG89-AH89),MAX(0,Overview!$B$11-SUM(I89,N89,S89,X89,AC89,AH89,AM89,AR89,AW89,BB89)-SUM(J89,O89,T89,Y89,AD89)))</f>
        <v>0</v>
      </c>
      <c r="AJ89" s="20">
        <f t="shared" si="10"/>
        <v>0</v>
      </c>
      <c r="AK89" s="20">
        <f t="shared" si="22"/>
        <v>0</v>
      </c>
      <c r="AL89" s="20">
        <f>ROUND(AK89*Priority!D14/12,2)</f>
        <v>0</v>
      </c>
      <c r="AM89" s="20">
        <f>MIN(AK89+AL89,Priority!E14)</f>
        <v>0</v>
      </c>
      <c r="AN89" s="20">
        <f>MIN(MAX(0,AK89+AL89-AM89),MAX(0,Overview!$B$11-SUM(I89,N89,S89,X89,AC89,AH89,AM89,AR89,AW89,BB89)-SUM(J89,O89,T89,Y89,AD89,AI89)))</f>
        <v>0</v>
      </c>
      <c r="AO89" s="20">
        <f t="shared" si="11"/>
        <v>0</v>
      </c>
      <c r="AP89" s="20">
        <f t="shared" si="23"/>
        <v>0</v>
      </c>
      <c r="AQ89" s="20">
        <f>ROUND(AP89*Priority!D15/12,2)</f>
        <v>0</v>
      </c>
      <c r="AR89" s="20">
        <f>MIN(AP89+AQ89,Priority!E15)</f>
        <v>0</v>
      </c>
      <c r="AS89" s="20">
        <f>MIN(MAX(0,AP89+AQ89-AR89),MAX(0,Overview!$B$11-SUM(I89,N89,S89,X89,AC89,AH89,AM89,AR89,AW89,BB89)-SUM(J89,O89,T89,Y89,AD89,AI89,AN89)))</f>
        <v>0</v>
      </c>
      <c r="AT89" s="20">
        <f t="shared" si="12"/>
        <v>0</v>
      </c>
      <c r="AU89" s="20">
        <f t="shared" si="24"/>
        <v>0</v>
      </c>
      <c r="AV89" s="20">
        <f>ROUND(AU89*Priority!D16/12,2)</f>
        <v>0</v>
      </c>
      <c r="AW89" s="20">
        <f>MIN(AU89+AV89,Priority!E16)</f>
        <v>0</v>
      </c>
      <c r="AX89" s="20">
        <f>MIN(MAX(0,AU89+AV89-AW89),MAX(0,Overview!$B$11-SUM(I89,N89,S89,X89,AC89,AH89,AM89,AR89,AW89,BB89)-SUM(J89,O89,T89,Y89,AD89,AI89,AN89,AS89)))</f>
        <v>0</v>
      </c>
      <c r="AY89" s="20">
        <f t="shared" si="13"/>
        <v>0</v>
      </c>
      <c r="AZ89" s="20">
        <f t="shared" si="25"/>
        <v>0</v>
      </c>
      <c r="BA89" s="20">
        <f>ROUND(AZ89*Priority!D17/12,2)</f>
        <v>0</v>
      </c>
      <c r="BB89" s="20">
        <f>MIN(AZ89+BA89,Priority!E17)</f>
        <v>0</v>
      </c>
      <c r="BC89" s="20">
        <f>MIN(MAX(0,AZ89+BA89-BB89),MAX(0,Overview!$B$11-SUM(I89,N89,S89,X89,AC89,AH89,AM89,AR89,AW89,BB89)-SUM(J89,O89,T89,Y89,AD89,AI89,AN89,AS89,AX89)))</f>
        <v>0</v>
      </c>
      <c r="BD89" s="20">
        <f t="shared" si="14"/>
        <v>0</v>
      </c>
    </row>
    <row r="90" ht="22.5" customHeight="1">
      <c r="A90" s="4">
        <v>83.0</v>
      </c>
      <c r="B90" s="20">
        <f t="shared" ref="B90:C90" si="105">SUM(G90,L90,Q90,V90,AA90,AF90,AK90,AP90,AU90,AZ90)</f>
        <v>0</v>
      </c>
      <c r="C90" s="20">
        <f t="shared" si="105"/>
        <v>0</v>
      </c>
      <c r="D90" s="20">
        <f t="shared" si="3"/>
        <v>0</v>
      </c>
      <c r="E90" s="20">
        <f t="shared" si="4"/>
        <v>0</v>
      </c>
      <c r="F90" s="20">
        <f>MAX(0,Overview!$B$11-D90)</f>
        <v>0</v>
      </c>
      <c r="G90" s="20">
        <f t="shared" si="16"/>
        <v>0</v>
      </c>
      <c r="H90" s="20">
        <f>ROUND(G90*Priority!D8/12,2)</f>
        <v>0</v>
      </c>
      <c r="I90" s="20">
        <f>MIN(G90+H90,Priority!E8)</f>
        <v>0</v>
      </c>
      <c r="J90" s="20">
        <f>MIN(MAX(0,G90+H90-I90),MAX(0,Overview!$B$11-SUM(I90,N90,S90,X90,AC90,AH90,AM90,AR90,AW90,BB90)))</f>
        <v>0</v>
      </c>
      <c r="K90" s="20">
        <f t="shared" si="5"/>
        <v>0</v>
      </c>
      <c r="L90" s="20">
        <f t="shared" si="17"/>
        <v>0</v>
      </c>
      <c r="M90" s="20">
        <f>ROUND(L90*Priority!D9/12,2)</f>
        <v>0</v>
      </c>
      <c r="N90" s="20">
        <f>MIN(L90+M90,Priority!E9)</f>
        <v>0</v>
      </c>
      <c r="O90" s="20">
        <f>MIN(MAX(0,L90+M90-N90),MAX(0,Overview!$B$11-SUM(I90,N90,S90,X90,AC90,AH90,AM90,AR90,AW90,BB90)-SUM(J90)))</f>
        <v>0</v>
      </c>
      <c r="P90" s="20">
        <f t="shared" si="6"/>
        <v>0</v>
      </c>
      <c r="Q90" s="20">
        <f t="shared" si="18"/>
        <v>0</v>
      </c>
      <c r="R90" s="20">
        <f>ROUND(Q90*Priority!D10/12,2)</f>
        <v>0</v>
      </c>
      <c r="S90" s="20">
        <f>MIN(Q90+R90,Priority!E10)</f>
        <v>0</v>
      </c>
      <c r="T90" s="20">
        <f>MIN(MAX(0,Q90+R90-S90),MAX(0,Overview!$B$11-SUM(I90,N90,S90,X90,AC90,AH90,AM90,AR90,AW90,BB90)-SUM(J90,O90)))</f>
        <v>0</v>
      </c>
      <c r="U90" s="20">
        <f t="shared" si="7"/>
        <v>0</v>
      </c>
      <c r="V90" s="20">
        <f t="shared" si="19"/>
        <v>0</v>
      </c>
      <c r="W90" s="20">
        <f>ROUND(V90*Priority!D11/12,2)</f>
        <v>0</v>
      </c>
      <c r="X90" s="20">
        <f>MIN(V90+W90,Priority!E11)</f>
        <v>0</v>
      </c>
      <c r="Y90" s="20">
        <f>MIN(MAX(0,V90+W90-X90),MAX(0,Overview!$B$11-SUM(I90,N90,S90,X90,AC90,AH90,AM90,AR90,AW90,BB90)-SUM(J90,O90,T90)))</f>
        <v>0</v>
      </c>
      <c r="Z90" s="20">
        <f t="shared" si="8"/>
        <v>0</v>
      </c>
      <c r="AA90" s="20">
        <f t="shared" si="20"/>
        <v>0</v>
      </c>
      <c r="AB90" s="20">
        <f>ROUND(AA90*Priority!D12/12,2)</f>
        <v>0</v>
      </c>
      <c r="AC90" s="20">
        <f>MIN(AA90+AB90,Priority!E12)</f>
        <v>0</v>
      </c>
      <c r="AD90" s="20">
        <f>MIN(MAX(0,AA90+AB90-AC90),MAX(0,Overview!$B$11-SUM(I90,N90,S90,X90,AC90,AH90,AM90,AR90,AW90,BB90)-SUM(J90,O90,T90,Y90)))</f>
        <v>0</v>
      </c>
      <c r="AE90" s="20">
        <f t="shared" si="9"/>
        <v>0</v>
      </c>
      <c r="AF90" s="20">
        <f t="shared" si="21"/>
        <v>0</v>
      </c>
      <c r="AG90" s="20">
        <f>ROUND(AF90*Priority!D13/12,2)</f>
        <v>0</v>
      </c>
      <c r="AH90" s="20">
        <f>MIN(AF90+AG90,Priority!E13)</f>
        <v>0</v>
      </c>
      <c r="AI90" s="20">
        <f>MIN(MAX(0,AF90+AG90-AH90),MAX(0,Overview!$B$11-SUM(I90,N90,S90,X90,AC90,AH90,AM90,AR90,AW90,BB90)-SUM(J90,O90,T90,Y90,AD90)))</f>
        <v>0</v>
      </c>
      <c r="AJ90" s="20">
        <f t="shared" si="10"/>
        <v>0</v>
      </c>
      <c r="AK90" s="20">
        <f t="shared" si="22"/>
        <v>0</v>
      </c>
      <c r="AL90" s="20">
        <f>ROUND(AK90*Priority!D14/12,2)</f>
        <v>0</v>
      </c>
      <c r="AM90" s="20">
        <f>MIN(AK90+AL90,Priority!E14)</f>
        <v>0</v>
      </c>
      <c r="AN90" s="20">
        <f>MIN(MAX(0,AK90+AL90-AM90),MAX(0,Overview!$B$11-SUM(I90,N90,S90,X90,AC90,AH90,AM90,AR90,AW90,BB90)-SUM(J90,O90,T90,Y90,AD90,AI90)))</f>
        <v>0</v>
      </c>
      <c r="AO90" s="20">
        <f t="shared" si="11"/>
        <v>0</v>
      </c>
      <c r="AP90" s="20">
        <f t="shared" si="23"/>
        <v>0</v>
      </c>
      <c r="AQ90" s="20">
        <f>ROUND(AP90*Priority!D15/12,2)</f>
        <v>0</v>
      </c>
      <c r="AR90" s="20">
        <f>MIN(AP90+AQ90,Priority!E15)</f>
        <v>0</v>
      </c>
      <c r="AS90" s="20">
        <f>MIN(MAX(0,AP90+AQ90-AR90),MAX(0,Overview!$B$11-SUM(I90,N90,S90,X90,AC90,AH90,AM90,AR90,AW90,BB90)-SUM(J90,O90,T90,Y90,AD90,AI90,AN90)))</f>
        <v>0</v>
      </c>
      <c r="AT90" s="20">
        <f t="shared" si="12"/>
        <v>0</v>
      </c>
      <c r="AU90" s="20">
        <f t="shared" si="24"/>
        <v>0</v>
      </c>
      <c r="AV90" s="20">
        <f>ROUND(AU90*Priority!D16/12,2)</f>
        <v>0</v>
      </c>
      <c r="AW90" s="20">
        <f>MIN(AU90+AV90,Priority!E16)</f>
        <v>0</v>
      </c>
      <c r="AX90" s="20">
        <f>MIN(MAX(0,AU90+AV90-AW90),MAX(0,Overview!$B$11-SUM(I90,N90,S90,X90,AC90,AH90,AM90,AR90,AW90,BB90)-SUM(J90,O90,T90,Y90,AD90,AI90,AN90,AS90)))</f>
        <v>0</v>
      </c>
      <c r="AY90" s="20">
        <f t="shared" si="13"/>
        <v>0</v>
      </c>
      <c r="AZ90" s="20">
        <f t="shared" si="25"/>
        <v>0</v>
      </c>
      <c r="BA90" s="20">
        <f>ROUND(AZ90*Priority!D17/12,2)</f>
        <v>0</v>
      </c>
      <c r="BB90" s="20">
        <f>MIN(AZ90+BA90,Priority!E17)</f>
        <v>0</v>
      </c>
      <c r="BC90" s="20">
        <f>MIN(MAX(0,AZ90+BA90-BB90),MAX(0,Overview!$B$11-SUM(I90,N90,S90,X90,AC90,AH90,AM90,AR90,AW90,BB90)-SUM(J90,O90,T90,Y90,AD90,AI90,AN90,AS90,AX90)))</f>
        <v>0</v>
      </c>
      <c r="BD90" s="20">
        <f t="shared" si="14"/>
        <v>0</v>
      </c>
    </row>
    <row r="91" ht="22.5" customHeight="1">
      <c r="A91" s="4">
        <v>84.0</v>
      </c>
      <c r="B91" s="20">
        <f t="shared" ref="B91:C91" si="106">SUM(G91,L91,Q91,V91,AA91,AF91,AK91,AP91,AU91,AZ91)</f>
        <v>0</v>
      </c>
      <c r="C91" s="20">
        <f t="shared" si="106"/>
        <v>0</v>
      </c>
      <c r="D91" s="20">
        <f t="shared" si="3"/>
        <v>0</v>
      </c>
      <c r="E91" s="20">
        <f t="shared" si="4"/>
        <v>0</v>
      </c>
      <c r="F91" s="20">
        <f>MAX(0,Overview!$B$11-D91)</f>
        <v>0</v>
      </c>
      <c r="G91" s="20">
        <f t="shared" si="16"/>
        <v>0</v>
      </c>
      <c r="H91" s="20">
        <f>ROUND(G91*Priority!D8/12,2)</f>
        <v>0</v>
      </c>
      <c r="I91" s="20">
        <f>MIN(G91+H91,Priority!E8)</f>
        <v>0</v>
      </c>
      <c r="J91" s="20">
        <f>MIN(MAX(0,G91+H91-I91),MAX(0,Overview!$B$11-SUM(I91,N91,S91,X91,AC91,AH91,AM91,AR91,AW91,BB91)))</f>
        <v>0</v>
      </c>
      <c r="K91" s="20">
        <f t="shared" si="5"/>
        <v>0</v>
      </c>
      <c r="L91" s="20">
        <f t="shared" si="17"/>
        <v>0</v>
      </c>
      <c r="M91" s="20">
        <f>ROUND(L91*Priority!D9/12,2)</f>
        <v>0</v>
      </c>
      <c r="N91" s="20">
        <f>MIN(L91+M91,Priority!E9)</f>
        <v>0</v>
      </c>
      <c r="O91" s="20">
        <f>MIN(MAX(0,L91+M91-N91),MAX(0,Overview!$B$11-SUM(I91,N91,S91,X91,AC91,AH91,AM91,AR91,AW91,BB91)-SUM(J91)))</f>
        <v>0</v>
      </c>
      <c r="P91" s="20">
        <f t="shared" si="6"/>
        <v>0</v>
      </c>
      <c r="Q91" s="20">
        <f t="shared" si="18"/>
        <v>0</v>
      </c>
      <c r="R91" s="20">
        <f>ROUND(Q91*Priority!D10/12,2)</f>
        <v>0</v>
      </c>
      <c r="S91" s="20">
        <f>MIN(Q91+R91,Priority!E10)</f>
        <v>0</v>
      </c>
      <c r="T91" s="20">
        <f>MIN(MAX(0,Q91+R91-S91),MAX(0,Overview!$B$11-SUM(I91,N91,S91,X91,AC91,AH91,AM91,AR91,AW91,BB91)-SUM(J91,O91)))</f>
        <v>0</v>
      </c>
      <c r="U91" s="20">
        <f t="shared" si="7"/>
        <v>0</v>
      </c>
      <c r="V91" s="20">
        <f t="shared" si="19"/>
        <v>0</v>
      </c>
      <c r="W91" s="20">
        <f>ROUND(V91*Priority!D11/12,2)</f>
        <v>0</v>
      </c>
      <c r="X91" s="20">
        <f>MIN(V91+W91,Priority!E11)</f>
        <v>0</v>
      </c>
      <c r="Y91" s="20">
        <f>MIN(MAX(0,V91+W91-X91),MAX(0,Overview!$B$11-SUM(I91,N91,S91,X91,AC91,AH91,AM91,AR91,AW91,BB91)-SUM(J91,O91,T91)))</f>
        <v>0</v>
      </c>
      <c r="Z91" s="20">
        <f t="shared" si="8"/>
        <v>0</v>
      </c>
      <c r="AA91" s="20">
        <f t="shared" si="20"/>
        <v>0</v>
      </c>
      <c r="AB91" s="20">
        <f>ROUND(AA91*Priority!D12/12,2)</f>
        <v>0</v>
      </c>
      <c r="AC91" s="20">
        <f>MIN(AA91+AB91,Priority!E12)</f>
        <v>0</v>
      </c>
      <c r="AD91" s="20">
        <f>MIN(MAX(0,AA91+AB91-AC91),MAX(0,Overview!$B$11-SUM(I91,N91,S91,X91,AC91,AH91,AM91,AR91,AW91,BB91)-SUM(J91,O91,T91,Y91)))</f>
        <v>0</v>
      </c>
      <c r="AE91" s="20">
        <f t="shared" si="9"/>
        <v>0</v>
      </c>
      <c r="AF91" s="20">
        <f t="shared" si="21"/>
        <v>0</v>
      </c>
      <c r="AG91" s="20">
        <f>ROUND(AF91*Priority!D13/12,2)</f>
        <v>0</v>
      </c>
      <c r="AH91" s="20">
        <f>MIN(AF91+AG91,Priority!E13)</f>
        <v>0</v>
      </c>
      <c r="AI91" s="20">
        <f>MIN(MAX(0,AF91+AG91-AH91),MAX(0,Overview!$B$11-SUM(I91,N91,S91,X91,AC91,AH91,AM91,AR91,AW91,BB91)-SUM(J91,O91,T91,Y91,AD91)))</f>
        <v>0</v>
      </c>
      <c r="AJ91" s="20">
        <f t="shared" si="10"/>
        <v>0</v>
      </c>
      <c r="AK91" s="20">
        <f t="shared" si="22"/>
        <v>0</v>
      </c>
      <c r="AL91" s="20">
        <f>ROUND(AK91*Priority!D14/12,2)</f>
        <v>0</v>
      </c>
      <c r="AM91" s="20">
        <f>MIN(AK91+AL91,Priority!E14)</f>
        <v>0</v>
      </c>
      <c r="AN91" s="20">
        <f>MIN(MAX(0,AK91+AL91-AM91),MAX(0,Overview!$B$11-SUM(I91,N91,S91,X91,AC91,AH91,AM91,AR91,AW91,BB91)-SUM(J91,O91,T91,Y91,AD91,AI91)))</f>
        <v>0</v>
      </c>
      <c r="AO91" s="20">
        <f t="shared" si="11"/>
        <v>0</v>
      </c>
      <c r="AP91" s="20">
        <f t="shared" si="23"/>
        <v>0</v>
      </c>
      <c r="AQ91" s="20">
        <f>ROUND(AP91*Priority!D15/12,2)</f>
        <v>0</v>
      </c>
      <c r="AR91" s="20">
        <f>MIN(AP91+AQ91,Priority!E15)</f>
        <v>0</v>
      </c>
      <c r="AS91" s="20">
        <f>MIN(MAX(0,AP91+AQ91-AR91),MAX(0,Overview!$B$11-SUM(I91,N91,S91,X91,AC91,AH91,AM91,AR91,AW91,BB91)-SUM(J91,O91,T91,Y91,AD91,AI91,AN91)))</f>
        <v>0</v>
      </c>
      <c r="AT91" s="20">
        <f t="shared" si="12"/>
        <v>0</v>
      </c>
      <c r="AU91" s="20">
        <f t="shared" si="24"/>
        <v>0</v>
      </c>
      <c r="AV91" s="20">
        <f>ROUND(AU91*Priority!D16/12,2)</f>
        <v>0</v>
      </c>
      <c r="AW91" s="20">
        <f>MIN(AU91+AV91,Priority!E16)</f>
        <v>0</v>
      </c>
      <c r="AX91" s="20">
        <f>MIN(MAX(0,AU91+AV91-AW91),MAX(0,Overview!$B$11-SUM(I91,N91,S91,X91,AC91,AH91,AM91,AR91,AW91,BB91)-SUM(J91,O91,T91,Y91,AD91,AI91,AN91,AS91)))</f>
        <v>0</v>
      </c>
      <c r="AY91" s="20">
        <f t="shared" si="13"/>
        <v>0</v>
      </c>
      <c r="AZ91" s="20">
        <f t="shared" si="25"/>
        <v>0</v>
      </c>
      <c r="BA91" s="20">
        <f>ROUND(AZ91*Priority!D17/12,2)</f>
        <v>0</v>
      </c>
      <c r="BB91" s="20">
        <f>MIN(AZ91+BA91,Priority!E17)</f>
        <v>0</v>
      </c>
      <c r="BC91" s="20">
        <f>MIN(MAX(0,AZ91+BA91-BB91),MAX(0,Overview!$B$11-SUM(I91,N91,S91,X91,AC91,AH91,AM91,AR91,AW91,BB91)-SUM(J91,O91,T91,Y91,AD91,AI91,AN91,AS91,AX91)))</f>
        <v>0</v>
      </c>
      <c r="BD91" s="20">
        <f t="shared" si="14"/>
        <v>0</v>
      </c>
    </row>
    <row r="92" ht="22.5" customHeight="1">
      <c r="A92" s="4">
        <v>85.0</v>
      </c>
      <c r="B92" s="20">
        <f t="shared" ref="B92:C92" si="107">SUM(G92,L92,Q92,V92,AA92,AF92,AK92,AP92,AU92,AZ92)</f>
        <v>0</v>
      </c>
      <c r="C92" s="20">
        <f t="shared" si="107"/>
        <v>0</v>
      </c>
      <c r="D92" s="20">
        <f t="shared" si="3"/>
        <v>0</v>
      </c>
      <c r="E92" s="20">
        <f t="shared" si="4"/>
        <v>0</v>
      </c>
      <c r="F92" s="20">
        <f>MAX(0,Overview!$B$11-D92)</f>
        <v>0</v>
      </c>
      <c r="G92" s="20">
        <f t="shared" si="16"/>
        <v>0</v>
      </c>
      <c r="H92" s="20">
        <f>ROUND(G92*Priority!D8/12,2)</f>
        <v>0</v>
      </c>
      <c r="I92" s="20">
        <f>MIN(G92+H92,Priority!E8)</f>
        <v>0</v>
      </c>
      <c r="J92" s="20">
        <f>MIN(MAX(0,G92+H92-I92),MAX(0,Overview!$B$11-SUM(I92,N92,S92,X92,AC92,AH92,AM92,AR92,AW92,BB92)))</f>
        <v>0</v>
      </c>
      <c r="K92" s="20">
        <f t="shared" si="5"/>
        <v>0</v>
      </c>
      <c r="L92" s="20">
        <f t="shared" si="17"/>
        <v>0</v>
      </c>
      <c r="M92" s="20">
        <f>ROUND(L92*Priority!D9/12,2)</f>
        <v>0</v>
      </c>
      <c r="N92" s="20">
        <f>MIN(L92+M92,Priority!E9)</f>
        <v>0</v>
      </c>
      <c r="O92" s="20">
        <f>MIN(MAX(0,L92+M92-N92),MAX(0,Overview!$B$11-SUM(I92,N92,S92,X92,AC92,AH92,AM92,AR92,AW92,BB92)-SUM(J92)))</f>
        <v>0</v>
      </c>
      <c r="P92" s="20">
        <f t="shared" si="6"/>
        <v>0</v>
      </c>
      <c r="Q92" s="20">
        <f t="shared" si="18"/>
        <v>0</v>
      </c>
      <c r="R92" s="20">
        <f>ROUND(Q92*Priority!D10/12,2)</f>
        <v>0</v>
      </c>
      <c r="S92" s="20">
        <f>MIN(Q92+R92,Priority!E10)</f>
        <v>0</v>
      </c>
      <c r="T92" s="20">
        <f>MIN(MAX(0,Q92+R92-S92),MAX(0,Overview!$B$11-SUM(I92,N92,S92,X92,AC92,AH92,AM92,AR92,AW92,BB92)-SUM(J92,O92)))</f>
        <v>0</v>
      </c>
      <c r="U92" s="20">
        <f t="shared" si="7"/>
        <v>0</v>
      </c>
      <c r="V92" s="20">
        <f t="shared" si="19"/>
        <v>0</v>
      </c>
      <c r="W92" s="20">
        <f>ROUND(V92*Priority!D11/12,2)</f>
        <v>0</v>
      </c>
      <c r="X92" s="20">
        <f>MIN(V92+W92,Priority!E11)</f>
        <v>0</v>
      </c>
      <c r="Y92" s="20">
        <f>MIN(MAX(0,V92+W92-X92),MAX(0,Overview!$B$11-SUM(I92,N92,S92,X92,AC92,AH92,AM92,AR92,AW92,BB92)-SUM(J92,O92,T92)))</f>
        <v>0</v>
      </c>
      <c r="Z92" s="20">
        <f t="shared" si="8"/>
        <v>0</v>
      </c>
      <c r="AA92" s="20">
        <f t="shared" si="20"/>
        <v>0</v>
      </c>
      <c r="AB92" s="20">
        <f>ROUND(AA92*Priority!D12/12,2)</f>
        <v>0</v>
      </c>
      <c r="AC92" s="20">
        <f>MIN(AA92+AB92,Priority!E12)</f>
        <v>0</v>
      </c>
      <c r="AD92" s="20">
        <f>MIN(MAX(0,AA92+AB92-AC92),MAX(0,Overview!$B$11-SUM(I92,N92,S92,X92,AC92,AH92,AM92,AR92,AW92,BB92)-SUM(J92,O92,T92,Y92)))</f>
        <v>0</v>
      </c>
      <c r="AE92" s="20">
        <f t="shared" si="9"/>
        <v>0</v>
      </c>
      <c r="AF92" s="20">
        <f t="shared" si="21"/>
        <v>0</v>
      </c>
      <c r="AG92" s="20">
        <f>ROUND(AF92*Priority!D13/12,2)</f>
        <v>0</v>
      </c>
      <c r="AH92" s="20">
        <f>MIN(AF92+AG92,Priority!E13)</f>
        <v>0</v>
      </c>
      <c r="AI92" s="20">
        <f>MIN(MAX(0,AF92+AG92-AH92),MAX(0,Overview!$B$11-SUM(I92,N92,S92,X92,AC92,AH92,AM92,AR92,AW92,BB92)-SUM(J92,O92,T92,Y92,AD92)))</f>
        <v>0</v>
      </c>
      <c r="AJ92" s="20">
        <f t="shared" si="10"/>
        <v>0</v>
      </c>
      <c r="AK92" s="20">
        <f t="shared" si="22"/>
        <v>0</v>
      </c>
      <c r="AL92" s="20">
        <f>ROUND(AK92*Priority!D14/12,2)</f>
        <v>0</v>
      </c>
      <c r="AM92" s="20">
        <f>MIN(AK92+AL92,Priority!E14)</f>
        <v>0</v>
      </c>
      <c r="AN92" s="20">
        <f>MIN(MAX(0,AK92+AL92-AM92),MAX(0,Overview!$B$11-SUM(I92,N92,S92,X92,AC92,AH92,AM92,AR92,AW92,BB92)-SUM(J92,O92,T92,Y92,AD92,AI92)))</f>
        <v>0</v>
      </c>
      <c r="AO92" s="20">
        <f t="shared" si="11"/>
        <v>0</v>
      </c>
      <c r="AP92" s="20">
        <f t="shared" si="23"/>
        <v>0</v>
      </c>
      <c r="AQ92" s="20">
        <f>ROUND(AP92*Priority!D15/12,2)</f>
        <v>0</v>
      </c>
      <c r="AR92" s="20">
        <f>MIN(AP92+AQ92,Priority!E15)</f>
        <v>0</v>
      </c>
      <c r="AS92" s="20">
        <f>MIN(MAX(0,AP92+AQ92-AR92),MAX(0,Overview!$B$11-SUM(I92,N92,S92,X92,AC92,AH92,AM92,AR92,AW92,BB92)-SUM(J92,O92,T92,Y92,AD92,AI92,AN92)))</f>
        <v>0</v>
      </c>
      <c r="AT92" s="20">
        <f t="shared" si="12"/>
        <v>0</v>
      </c>
      <c r="AU92" s="20">
        <f t="shared" si="24"/>
        <v>0</v>
      </c>
      <c r="AV92" s="20">
        <f>ROUND(AU92*Priority!D16/12,2)</f>
        <v>0</v>
      </c>
      <c r="AW92" s="20">
        <f>MIN(AU92+AV92,Priority!E16)</f>
        <v>0</v>
      </c>
      <c r="AX92" s="20">
        <f>MIN(MAX(0,AU92+AV92-AW92),MAX(0,Overview!$B$11-SUM(I92,N92,S92,X92,AC92,AH92,AM92,AR92,AW92,BB92)-SUM(J92,O92,T92,Y92,AD92,AI92,AN92,AS92)))</f>
        <v>0</v>
      </c>
      <c r="AY92" s="20">
        <f t="shared" si="13"/>
        <v>0</v>
      </c>
      <c r="AZ92" s="20">
        <f t="shared" si="25"/>
        <v>0</v>
      </c>
      <c r="BA92" s="20">
        <f>ROUND(AZ92*Priority!D17/12,2)</f>
        <v>0</v>
      </c>
      <c r="BB92" s="20">
        <f>MIN(AZ92+BA92,Priority!E17)</f>
        <v>0</v>
      </c>
      <c r="BC92" s="20">
        <f>MIN(MAX(0,AZ92+BA92-BB92),MAX(0,Overview!$B$11-SUM(I92,N92,S92,X92,AC92,AH92,AM92,AR92,AW92,BB92)-SUM(J92,O92,T92,Y92,AD92,AI92,AN92,AS92,AX92)))</f>
        <v>0</v>
      </c>
      <c r="BD92" s="20">
        <f t="shared" si="14"/>
        <v>0</v>
      </c>
    </row>
    <row r="93" ht="22.5" customHeight="1">
      <c r="A93" s="4">
        <v>86.0</v>
      </c>
      <c r="B93" s="20">
        <f t="shared" ref="B93:C93" si="108">SUM(G93,L93,Q93,V93,AA93,AF93,AK93,AP93,AU93,AZ93)</f>
        <v>0</v>
      </c>
      <c r="C93" s="20">
        <f t="shared" si="108"/>
        <v>0</v>
      </c>
      <c r="D93" s="20">
        <f t="shared" si="3"/>
        <v>0</v>
      </c>
      <c r="E93" s="20">
        <f t="shared" si="4"/>
        <v>0</v>
      </c>
      <c r="F93" s="20">
        <f>MAX(0,Overview!$B$11-D93)</f>
        <v>0</v>
      </c>
      <c r="G93" s="20">
        <f t="shared" si="16"/>
        <v>0</v>
      </c>
      <c r="H93" s="20">
        <f>ROUND(G93*Priority!D8/12,2)</f>
        <v>0</v>
      </c>
      <c r="I93" s="20">
        <f>MIN(G93+H93,Priority!E8)</f>
        <v>0</v>
      </c>
      <c r="J93" s="20">
        <f>MIN(MAX(0,G93+H93-I93),MAX(0,Overview!$B$11-SUM(I93,N93,S93,X93,AC93,AH93,AM93,AR93,AW93,BB93)))</f>
        <v>0</v>
      </c>
      <c r="K93" s="20">
        <f t="shared" si="5"/>
        <v>0</v>
      </c>
      <c r="L93" s="20">
        <f t="shared" si="17"/>
        <v>0</v>
      </c>
      <c r="M93" s="20">
        <f>ROUND(L93*Priority!D9/12,2)</f>
        <v>0</v>
      </c>
      <c r="N93" s="20">
        <f>MIN(L93+M93,Priority!E9)</f>
        <v>0</v>
      </c>
      <c r="O93" s="20">
        <f>MIN(MAX(0,L93+M93-N93),MAX(0,Overview!$B$11-SUM(I93,N93,S93,X93,AC93,AH93,AM93,AR93,AW93,BB93)-SUM(J93)))</f>
        <v>0</v>
      </c>
      <c r="P93" s="20">
        <f t="shared" si="6"/>
        <v>0</v>
      </c>
      <c r="Q93" s="20">
        <f t="shared" si="18"/>
        <v>0</v>
      </c>
      <c r="R93" s="20">
        <f>ROUND(Q93*Priority!D10/12,2)</f>
        <v>0</v>
      </c>
      <c r="S93" s="20">
        <f>MIN(Q93+R93,Priority!E10)</f>
        <v>0</v>
      </c>
      <c r="T93" s="20">
        <f>MIN(MAX(0,Q93+R93-S93),MAX(0,Overview!$B$11-SUM(I93,N93,S93,X93,AC93,AH93,AM93,AR93,AW93,BB93)-SUM(J93,O93)))</f>
        <v>0</v>
      </c>
      <c r="U93" s="20">
        <f t="shared" si="7"/>
        <v>0</v>
      </c>
      <c r="V93" s="20">
        <f t="shared" si="19"/>
        <v>0</v>
      </c>
      <c r="W93" s="20">
        <f>ROUND(V93*Priority!D11/12,2)</f>
        <v>0</v>
      </c>
      <c r="X93" s="20">
        <f>MIN(V93+W93,Priority!E11)</f>
        <v>0</v>
      </c>
      <c r="Y93" s="20">
        <f>MIN(MAX(0,V93+W93-X93),MAX(0,Overview!$B$11-SUM(I93,N93,S93,X93,AC93,AH93,AM93,AR93,AW93,BB93)-SUM(J93,O93,T93)))</f>
        <v>0</v>
      </c>
      <c r="Z93" s="20">
        <f t="shared" si="8"/>
        <v>0</v>
      </c>
      <c r="AA93" s="20">
        <f t="shared" si="20"/>
        <v>0</v>
      </c>
      <c r="AB93" s="20">
        <f>ROUND(AA93*Priority!D12/12,2)</f>
        <v>0</v>
      </c>
      <c r="AC93" s="20">
        <f>MIN(AA93+AB93,Priority!E12)</f>
        <v>0</v>
      </c>
      <c r="AD93" s="20">
        <f>MIN(MAX(0,AA93+AB93-AC93),MAX(0,Overview!$B$11-SUM(I93,N93,S93,X93,AC93,AH93,AM93,AR93,AW93,BB93)-SUM(J93,O93,T93,Y93)))</f>
        <v>0</v>
      </c>
      <c r="AE93" s="20">
        <f t="shared" si="9"/>
        <v>0</v>
      </c>
      <c r="AF93" s="20">
        <f t="shared" si="21"/>
        <v>0</v>
      </c>
      <c r="AG93" s="20">
        <f>ROUND(AF93*Priority!D13/12,2)</f>
        <v>0</v>
      </c>
      <c r="AH93" s="20">
        <f>MIN(AF93+AG93,Priority!E13)</f>
        <v>0</v>
      </c>
      <c r="AI93" s="20">
        <f>MIN(MAX(0,AF93+AG93-AH93),MAX(0,Overview!$B$11-SUM(I93,N93,S93,X93,AC93,AH93,AM93,AR93,AW93,BB93)-SUM(J93,O93,T93,Y93,AD93)))</f>
        <v>0</v>
      </c>
      <c r="AJ93" s="20">
        <f t="shared" si="10"/>
        <v>0</v>
      </c>
      <c r="AK93" s="20">
        <f t="shared" si="22"/>
        <v>0</v>
      </c>
      <c r="AL93" s="20">
        <f>ROUND(AK93*Priority!D14/12,2)</f>
        <v>0</v>
      </c>
      <c r="AM93" s="20">
        <f>MIN(AK93+AL93,Priority!E14)</f>
        <v>0</v>
      </c>
      <c r="AN93" s="20">
        <f>MIN(MAX(0,AK93+AL93-AM93),MAX(0,Overview!$B$11-SUM(I93,N93,S93,X93,AC93,AH93,AM93,AR93,AW93,BB93)-SUM(J93,O93,T93,Y93,AD93,AI93)))</f>
        <v>0</v>
      </c>
      <c r="AO93" s="20">
        <f t="shared" si="11"/>
        <v>0</v>
      </c>
      <c r="AP93" s="20">
        <f t="shared" si="23"/>
        <v>0</v>
      </c>
      <c r="AQ93" s="20">
        <f>ROUND(AP93*Priority!D15/12,2)</f>
        <v>0</v>
      </c>
      <c r="AR93" s="20">
        <f>MIN(AP93+AQ93,Priority!E15)</f>
        <v>0</v>
      </c>
      <c r="AS93" s="20">
        <f>MIN(MAX(0,AP93+AQ93-AR93),MAX(0,Overview!$B$11-SUM(I93,N93,S93,X93,AC93,AH93,AM93,AR93,AW93,BB93)-SUM(J93,O93,T93,Y93,AD93,AI93,AN93)))</f>
        <v>0</v>
      </c>
      <c r="AT93" s="20">
        <f t="shared" si="12"/>
        <v>0</v>
      </c>
      <c r="AU93" s="20">
        <f t="shared" si="24"/>
        <v>0</v>
      </c>
      <c r="AV93" s="20">
        <f>ROUND(AU93*Priority!D16/12,2)</f>
        <v>0</v>
      </c>
      <c r="AW93" s="20">
        <f>MIN(AU93+AV93,Priority!E16)</f>
        <v>0</v>
      </c>
      <c r="AX93" s="20">
        <f>MIN(MAX(0,AU93+AV93-AW93),MAX(0,Overview!$B$11-SUM(I93,N93,S93,X93,AC93,AH93,AM93,AR93,AW93,BB93)-SUM(J93,O93,T93,Y93,AD93,AI93,AN93,AS93)))</f>
        <v>0</v>
      </c>
      <c r="AY93" s="20">
        <f t="shared" si="13"/>
        <v>0</v>
      </c>
      <c r="AZ93" s="20">
        <f t="shared" si="25"/>
        <v>0</v>
      </c>
      <c r="BA93" s="20">
        <f>ROUND(AZ93*Priority!D17/12,2)</f>
        <v>0</v>
      </c>
      <c r="BB93" s="20">
        <f>MIN(AZ93+BA93,Priority!E17)</f>
        <v>0</v>
      </c>
      <c r="BC93" s="20">
        <f>MIN(MAX(0,AZ93+BA93-BB93),MAX(0,Overview!$B$11-SUM(I93,N93,S93,X93,AC93,AH93,AM93,AR93,AW93,BB93)-SUM(J93,O93,T93,Y93,AD93,AI93,AN93,AS93,AX93)))</f>
        <v>0</v>
      </c>
      <c r="BD93" s="20">
        <f t="shared" si="14"/>
        <v>0</v>
      </c>
    </row>
    <row r="94" ht="22.5" customHeight="1">
      <c r="A94" s="4">
        <v>87.0</v>
      </c>
      <c r="B94" s="20">
        <f t="shared" ref="B94:C94" si="109">SUM(G94,L94,Q94,V94,AA94,AF94,AK94,AP94,AU94,AZ94)</f>
        <v>0</v>
      </c>
      <c r="C94" s="20">
        <f t="shared" si="109"/>
        <v>0</v>
      </c>
      <c r="D94" s="20">
        <f t="shared" si="3"/>
        <v>0</v>
      </c>
      <c r="E94" s="20">
        <f t="shared" si="4"/>
        <v>0</v>
      </c>
      <c r="F94" s="20">
        <f>MAX(0,Overview!$B$11-D94)</f>
        <v>0</v>
      </c>
      <c r="G94" s="20">
        <f t="shared" si="16"/>
        <v>0</v>
      </c>
      <c r="H94" s="20">
        <f>ROUND(G94*Priority!D8/12,2)</f>
        <v>0</v>
      </c>
      <c r="I94" s="20">
        <f>MIN(G94+H94,Priority!E8)</f>
        <v>0</v>
      </c>
      <c r="J94" s="20">
        <f>MIN(MAX(0,G94+H94-I94),MAX(0,Overview!$B$11-SUM(I94,N94,S94,X94,AC94,AH94,AM94,AR94,AW94,BB94)))</f>
        <v>0</v>
      </c>
      <c r="K94" s="20">
        <f t="shared" si="5"/>
        <v>0</v>
      </c>
      <c r="L94" s="20">
        <f t="shared" si="17"/>
        <v>0</v>
      </c>
      <c r="M94" s="20">
        <f>ROUND(L94*Priority!D9/12,2)</f>
        <v>0</v>
      </c>
      <c r="N94" s="20">
        <f>MIN(L94+M94,Priority!E9)</f>
        <v>0</v>
      </c>
      <c r="O94" s="20">
        <f>MIN(MAX(0,L94+M94-N94),MAX(0,Overview!$B$11-SUM(I94,N94,S94,X94,AC94,AH94,AM94,AR94,AW94,BB94)-SUM(J94)))</f>
        <v>0</v>
      </c>
      <c r="P94" s="20">
        <f t="shared" si="6"/>
        <v>0</v>
      </c>
      <c r="Q94" s="20">
        <f t="shared" si="18"/>
        <v>0</v>
      </c>
      <c r="R94" s="20">
        <f>ROUND(Q94*Priority!D10/12,2)</f>
        <v>0</v>
      </c>
      <c r="S94" s="20">
        <f>MIN(Q94+R94,Priority!E10)</f>
        <v>0</v>
      </c>
      <c r="T94" s="20">
        <f>MIN(MAX(0,Q94+R94-S94),MAX(0,Overview!$B$11-SUM(I94,N94,S94,X94,AC94,AH94,AM94,AR94,AW94,BB94)-SUM(J94,O94)))</f>
        <v>0</v>
      </c>
      <c r="U94" s="20">
        <f t="shared" si="7"/>
        <v>0</v>
      </c>
      <c r="V94" s="20">
        <f t="shared" si="19"/>
        <v>0</v>
      </c>
      <c r="W94" s="20">
        <f>ROUND(V94*Priority!D11/12,2)</f>
        <v>0</v>
      </c>
      <c r="X94" s="20">
        <f>MIN(V94+W94,Priority!E11)</f>
        <v>0</v>
      </c>
      <c r="Y94" s="20">
        <f>MIN(MAX(0,V94+W94-X94),MAX(0,Overview!$B$11-SUM(I94,N94,S94,X94,AC94,AH94,AM94,AR94,AW94,BB94)-SUM(J94,O94,T94)))</f>
        <v>0</v>
      </c>
      <c r="Z94" s="20">
        <f t="shared" si="8"/>
        <v>0</v>
      </c>
      <c r="AA94" s="20">
        <f t="shared" si="20"/>
        <v>0</v>
      </c>
      <c r="AB94" s="20">
        <f>ROUND(AA94*Priority!D12/12,2)</f>
        <v>0</v>
      </c>
      <c r="AC94" s="20">
        <f>MIN(AA94+AB94,Priority!E12)</f>
        <v>0</v>
      </c>
      <c r="AD94" s="20">
        <f>MIN(MAX(0,AA94+AB94-AC94),MAX(0,Overview!$B$11-SUM(I94,N94,S94,X94,AC94,AH94,AM94,AR94,AW94,BB94)-SUM(J94,O94,T94,Y94)))</f>
        <v>0</v>
      </c>
      <c r="AE94" s="20">
        <f t="shared" si="9"/>
        <v>0</v>
      </c>
      <c r="AF94" s="20">
        <f t="shared" si="21"/>
        <v>0</v>
      </c>
      <c r="AG94" s="20">
        <f>ROUND(AF94*Priority!D13/12,2)</f>
        <v>0</v>
      </c>
      <c r="AH94" s="20">
        <f>MIN(AF94+AG94,Priority!E13)</f>
        <v>0</v>
      </c>
      <c r="AI94" s="20">
        <f>MIN(MAX(0,AF94+AG94-AH94),MAX(0,Overview!$B$11-SUM(I94,N94,S94,X94,AC94,AH94,AM94,AR94,AW94,BB94)-SUM(J94,O94,T94,Y94,AD94)))</f>
        <v>0</v>
      </c>
      <c r="AJ94" s="20">
        <f t="shared" si="10"/>
        <v>0</v>
      </c>
      <c r="AK94" s="20">
        <f t="shared" si="22"/>
        <v>0</v>
      </c>
      <c r="AL94" s="20">
        <f>ROUND(AK94*Priority!D14/12,2)</f>
        <v>0</v>
      </c>
      <c r="AM94" s="20">
        <f>MIN(AK94+AL94,Priority!E14)</f>
        <v>0</v>
      </c>
      <c r="AN94" s="20">
        <f>MIN(MAX(0,AK94+AL94-AM94),MAX(0,Overview!$B$11-SUM(I94,N94,S94,X94,AC94,AH94,AM94,AR94,AW94,BB94)-SUM(J94,O94,T94,Y94,AD94,AI94)))</f>
        <v>0</v>
      </c>
      <c r="AO94" s="20">
        <f t="shared" si="11"/>
        <v>0</v>
      </c>
      <c r="AP94" s="20">
        <f t="shared" si="23"/>
        <v>0</v>
      </c>
      <c r="AQ94" s="20">
        <f>ROUND(AP94*Priority!D15/12,2)</f>
        <v>0</v>
      </c>
      <c r="AR94" s="20">
        <f>MIN(AP94+AQ94,Priority!E15)</f>
        <v>0</v>
      </c>
      <c r="AS94" s="20">
        <f>MIN(MAX(0,AP94+AQ94-AR94),MAX(0,Overview!$B$11-SUM(I94,N94,S94,X94,AC94,AH94,AM94,AR94,AW94,BB94)-SUM(J94,O94,T94,Y94,AD94,AI94,AN94)))</f>
        <v>0</v>
      </c>
      <c r="AT94" s="20">
        <f t="shared" si="12"/>
        <v>0</v>
      </c>
      <c r="AU94" s="20">
        <f t="shared" si="24"/>
        <v>0</v>
      </c>
      <c r="AV94" s="20">
        <f>ROUND(AU94*Priority!D16/12,2)</f>
        <v>0</v>
      </c>
      <c r="AW94" s="20">
        <f>MIN(AU94+AV94,Priority!E16)</f>
        <v>0</v>
      </c>
      <c r="AX94" s="20">
        <f>MIN(MAX(0,AU94+AV94-AW94),MAX(0,Overview!$B$11-SUM(I94,N94,S94,X94,AC94,AH94,AM94,AR94,AW94,BB94)-SUM(J94,O94,T94,Y94,AD94,AI94,AN94,AS94)))</f>
        <v>0</v>
      </c>
      <c r="AY94" s="20">
        <f t="shared" si="13"/>
        <v>0</v>
      </c>
      <c r="AZ94" s="20">
        <f t="shared" si="25"/>
        <v>0</v>
      </c>
      <c r="BA94" s="20">
        <f>ROUND(AZ94*Priority!D17/12,2)</f>
        <v>0</v>
      </c>
      <c r="BB94" s="20">
        <f>MIN(AZ94+BA94,Priority!E17)</f>
        <v>0</v>
      </c>
      <c r="BC94" s="20">
        <f>MIN(MAX(0,AZ94+BA94-BB94),MAX(0,Overview!$B$11-SUM(I94,N94,S94,X94,AC94,AH94,AM94,AR94,AW94,BB94)-SUM(J94,O94,T94,Y94,AD94,AI94,AN94,AS94,AX94)))</f>
        <v>0</v>
      </c>
      <c r="BD94" s="20">
        <f t="shared" si="14"/>
        <v>0</v>
      </c>
    </row>
    <row r="95" ht="22.5" customHeight="1">
      <c r="A95" s="4">
        <v>88.0</v>
      </c>
      <c r="B95" s="20">
        <f t="shared" ref="B95:C95" si="110">SUM(G95,L95,Q95,V95,AA95,AF95,AK95,AP95,AU95,AZ95)</f>
        <v>0</v>
      </c>
      <c r="C95" s="20">
        <f t="shared" si="110"/>
        <v>0</v>
      </c>
      <c r="D95" s="20">
        <f t="shared" si="3"/>
        <v>0</v>
      </c>
      <c r="E95" s="20">
        <f t="shared" si="4"/>
        <v>0</v>
      </c>
      <c r="F95" s="20">
        <f>MAX(0,Overview!$B$11-D95)</f>
        <v>0</v>
      </c>
      <c r="G95" s="20">
        <f t="shared" si="16"/>
        <v>0</v>
      </c>
      <c r="H95" s="20">
        <f>ROUND(G95*Priority!D8/12,2)</f>
        <v>0</v>
      </c>
      <c r="I95" s="20">
        <f>MIN(G95+H95,Priority!E8)</f>
        <v>0</v>
      </c>
      <c r="J95" s="20">
        <f>MIN(MAX(0,G95+H95-I95),MAX(0,Overview!$B$11-SUM(I95,N95,S95,X95,AC95,AH95,AM95,AR95,AW95,BB95)))</f>
        <v>0</v>
      </c>
      <c r="K95" s="20">
        <f t="shared" si="5"/>
        <v>0</v>
      </c>
      <c r="L95" s="20">
        <f t="shared" si="17"/>
        <v>0</v>
      </c>
      <c r="M95" s="20">
        <f>ROUND(L95*Priority!D9/12,2)</f>
        <v>0</v>
      </c>
      <c r="N95" s="20">
        <f>MIN(L95+M95,Priority!E9)</f>
        <v>0</v>
      </c>
      <c r="O95" s="20">
        <f>MIN(MAX(0,L95+M95-N95),MAX(0,Overview!$B$11-SUM(I95,N95,S95,X95,AC95,AH95,AM95,AR95,AW95,BB95)-SUM(J95)))</f>
        <v>0</v>
      </c>
      <c r="P95" s="20">
        <f t="shared" si="6"/>
        <v>0</v>
      </c>
      <c r="Q95" s="20">
        <f t="shared" si="18"/>
        <v>0</v>
      </c>
      <c r="R95" s="20">
        <f>ROUND(Q95*Priority!D10/12,2)</f>
        <v>0</v>
      </c>
      <c r="S95" s="20">
        <f>MIN(Q95+R95,Priority!E10)</f>
        <v>0</v>
      </c>
      <c r="T95" s="20">
        <f>MIN(MAX(0,Q95+R95-S95),MAX(0,Overview!$B$11-SUM(I95,N95,S95,X95,AC95,AH95,AM95,AR95,AW95,BB95)-SUM(J95,O95)))</f>
        <v>0</v>
      </c>
      <c r="U95" s="20">
        <f t="shared" si="7"/>
        <v>0</v>
      </c>
      <c r="V95" s="20">
        <f t="shared" si="19"/>
        <v>0</v>
      </c>
      <c r="W95" s="20">
        <f>ROUND(V95*Priority!D11/12,2)</f>
        <v>0</v>
      </c>
      <c r="X95" s="20">
        <f>MIN(V95+W95,Priority!E11)</f>
        <v>0</v>
      </c>
      <c r="Y95" s="20">
        <f>MIN(MAX(0,V95+W95-X95),MAX(0,Overview!$B$11-SUM(I95,N95,S95,X95,AC95,AH95,AM95,AR95,AW95,BB95)-SUM(J95,O95,T95)))</f>
        <v>0</v>
      </c>
      <c r="Z95" s="20">
        <f t="shared" si="8"/>
        <v>0</v>
      </c>
      <c r="AA95" s="20">
        <f t="shared" si="20"/>
        <v>0</v>
      </c>
      <c r="AB95" s="20">
        <f>ROUND(AA95*Priority!D12/12,2)</f>
        <v>0</v>
      </c>
      <c r="AC95" s="20">
        <f>MIN(AA95+AB95,Priority!E12)</f>
        <v>0</v>
      </c>
      <c r="AD95" s="20">
        <f>MIN(MAX(0,AA95+AB95-AC95),MAX(0,Overview!$B$11-SUM(I95,N95,S95,X95,AC95,AH95,AM95,AR95,AW95,BB95)-SUM(J95,O95,T95,Y95)))</f>
        <v>0</v>
      </c>
      <c r="AE95" s="20">
        <f t="shared" si="9"/>
        <v>0</v>
      </c>
      <c r="AF95" s="20">
        <f t="shared" si="21"/>
        <v>0</v>
      </c>
      <c r="AG95" s="20">
        <f>ROUND(AF95*Priority!D13/12,2)</f>
        <v>0</v>
      </c>
      <c r="AH95" s="20">
        <f>MIN(AF95+AG95,Priority!E13)</f>
        <v>0</v>
      </c>
      <c r="AI95" s="20">
        <f>MIN(MAX(0,AF95+AG95-AH95),MAX(0,Overview!$B$11-SUM(I95,N95,S95,X95,AC95,AH95,AM95,AR95,AW95,BB95)-SUM(J95,O95,T95,Y95,AD95)))</f>
        <v>0</v>
      </c>
      <c r="AJ95" s="20">
        <f t="shared" si="10"/>
        <v>0</v>
      </c>
      <c r="AK95" s="20">
        <f t="shared" si="22"/>
        <v>0</v>
      </c>
      <c r="AL95" s="20">
        <f>ROUND(AK95*Priority!D14/12,2)</f>
        <v>0</v>
      </c>
      <c r="AM95" s="20">
        <f>MIN(AK95+AL95,Priority!E14)</f>
        <v>0</v>
      </c>
      <c r="AN95" s="20">
        <f>MIN(MAX(0,AK95+AL95-AM95),MAX(0,Overview!$B$11-SUM(I95,N95,S95,X95,AC95,AH95,AM95,AR95,AW95,BB95)-SUM(J95,O95,T95,Y95,AD95,AI95)))</f>
        <v>0</v>
      </c>
      <c r="AO95" s="20">
        <f t="shared" si="11"/>
        <v>0</v>
      </c>
      <c r="AP95" s="20">
        <f t="shared" si="23"/>
        <v>0</v>
      </c>
      <c r="AQ95" s="20">
        <f>ROUND(AP95*Priority!D15/12,2)</f>
        <v>0</v>
      </c>
      <c r="AR95" s="20">
        <f>MIN(AP95+AQ95,Priority!E15)</f>
        <v>0</v>
      </c>
      <c r="AS95" s="20">
        <f>MIN(MAX(0,AP95+AQ95-AR95),MAX(0,Overview!$B$11-SUM(I95,N95,S95,X95,AC95,AH95,AM95,AR95,AW95,BB95)-SUM(J95,O95,T95,Y95,AD95,AI95,AN95)))</f>
        <v>0</v>
      </c>
      <c r="AT95" s="20">
        <f t="shared" si="12"/>
        <v>0</v>
      </c>
      <c r="AU95" s="20">
        <f t="shared" si="24"/>
        <v>0</v>
      </c>
      <c r="AV95" s="20">
        <f>ROUND(AU95*Priority!D16/12,2)</f>
        <v>0</v>
      </c>
      <c r="AW95" s="20">
        <f>MIN(AU95+AV95,Priority!E16)</f>
        <v>0</v>
      </c>
      <c r="AX95" s="20">
        <f>MIN(MAX(0,AU95+AV95-AW95),MAX(0,Overview!$B$11-SUM(I95,N95,S95,X95,AC95,AH95,AM95,AR95,AW95,BB95)-SUM(J95,O95,T95,Y95,AD95,AI95,AN95,AS95)))</f>
        <v>0</v>
      </c>
      <c r="AY95" s="20">
        <f t="shared" si="13"/>
        <v>0</v>
      </c>
      <c r="AZ95" s="20">
        <f t="shared" si="25"/>
        <v>0</v>
      </c>
      <c r="BA95" s="20">
        <f>ROUND(AZ95*Priority!D17/12,2)</f>
        <v>0</v>
      </c>
      <c r="BB95" s="20">
        <f>MIN(AZ95+BA95,Priority!E17)</f>
        <v>0</v>
      </c>
      <c r="BC95" s="20">
        <f>MIN(MAX(0,AZ95+BA95-BB95),MAX(0,Overview!$B$11-SUM(I95,N95,S95,X95,AC95,AH95,AM95,AR95,AW95,BB95)-SUM(J95,O95,T95,Y95,AD95,AI95,AN95,AS95,AX95)))</f>
        <v>0</v>
      </c>
      <c r="BD95" s="20">
        <f t="shared" si="14"/>
        <v>0</v>
      </c>
    </row>
    <row r="96" ht="22.5" customHeight="1">
      <c r="A96" s="4">
        <v>89.0</v>
      </c>
      <c r="B96" s="20">
        <f t="shared" ref="B96:C96" si="111">SUM(G96,L96,Q96,V96,AA96,AF96,AK96,AP96,AU96,AZ96)</f>
        <v>0</v>
      </c>
      <c r="C96" s="20">
        <f t="shared" si="111"/>
        <v>0</v>
      </c>
      <c r="D96" s="20">
        <f t="shared" si="3"/>
        <v>0</v>
      </c>
      <c r="E96" s="20">
        <f t="shared" si="4"/>
        <v>0</v>
      </c>
      <c r="F96" s="20">
        <f>MAX(0,Overview!$B$11-D96)</f>
        <v>0</v>
      </c>
      <c r="G96" s="20">
        <f t="shared" si="16"/>
        <v>0</v>
      </c>
      <c r="H96" s="20">
        <f>ROUND(G96*Priority!D8/12,2)</f>
        <v>0</v>
      </c>
      <c r="I96" s="20">
        <f>MIN(G96+H96,Priority!E8)</f>
        <v>0</v>
      </c>
      <c r="J96" s="20">
        <f>MIN(MAX(0,G96+H96-I96),MAX(0,Overview!$B$11-SUM(I96,N96,S96,X96,AC96,AH96,AM96,AR96,AW96,BB96)))</f>
        <v>0</v>
      </c>
      <c r="K96" s="20">
        <f t="shared" si="5"/>
        <v>0</v>
      </c>
      <c r="L96" s="20">
        <f t="shared" si="17"/>
        <v>0</v>
      </c>
      <c r="M96" s="20">
        <f>ROUND(L96*Priority!D9/12,2)</f>
        <v>0</v>
      </c>
      <c r="N96" s="20">
        <f>MIN(L96+M96,Priority!E9)</f>
        <v>0</v>
      </c>
      <c r="O96" s="20">
        <f>MIN(MAX(0,L96+M96-N96),MAX(0,Overview!$B$11-SUM(I96,N96,S96,X96,AC96,AH96,AM96,AR96,AW96,BB96)-SUM(J96)))</f>
        <v>0</v>
      </c>
      <c r="P96" s="20">
        <f t="shared" si="6"/>
        <v>0</v>
      </c>
      <c r="Q96" s="20">
        <f t="shared" si="18"/>
        <v>0</v>
      </c>
      <c r="R96" s="20">
        <f>ROUND(Q96*Priority!D10/12,2)</f>
        <v>0</v>
      </c>
      <c r="S96" s="20">
        <f>MIN(Q96+R96,Priority!E10)</f>
        <v>0</v>
      </c>
      <c r="T96" s="20">
        <f>MIN(MAX(0,Q96+R96-S96),MAX(0,Overview!$B$11-SUM(I96,N96,S96,X96,AC96,AH96,AM96,AR96,AW96,BB96)-SUM(J96,O96)))</f>
        <v>0</v>
      </c>
      <c r="U96" s="20">
        <f t="shared" si="7"/>
        <v>0</v>
      </c>
      <c r="V96" s="20">
        <f t="shared" si="19"/>
        <v>0</v>
      </c>
      <c r="W96" s="20">
        <f>ROUND(V96*Priority!D11/12,2)</f>
        <v>0</v>
      </c>
      <c r="X96" s="20">
        <f>MIN(V96+W96,Priority!E11)</f>
        <v>0</v>
      </c>
      <c r="Y96" s="20">
        <f>MIN(MAX(0,V96+W96-X96),MAX(0,Overview!$B$11-SUM(I96,N96,S96,X96,AC96,AH96,AM96,AR96,AW96,BB96)-SUM(J96,O96,T96)))</f>
        <v>0</v>
      </c>
      <c r="Z96" s="20">
        <f t="shared" si="8"/>
        <v>0</v>
      </c>
      <c r="AA96" s="20">
        <f t="shared" si="20"/>
        <v>0</v>
      </c>
      <c r="AB96" s="20">
        <f>ROUND(AA96*Priority!D12/12,2)</f>
        <v>0</v>
      </c>
      <c r="AC96" s="20">
        <f>MIN(AA96+AB96,Priority!E12)</f>
        <v>0</v>
      </c>
      <c r="AD96" s="20">
        <f>MIN(MAX(0,AA96+AB96-AC96),MAX(0,Overview!$B$11-SUM(I96,N96,S96,X96,AC96,AH96,AM96,AR96,AW96,BB96)-SUM(J96,O96,T96,Y96)))</f>
        <v>0</v>
      </c>
      <c r="AE96" s="20">
        <f t="shared" si="9"/>
        <v>0</v>
      </c>
      <c r="AF96" s="20">
        <f t="shared" si="21"/>
        <v>0</v>
      </c>
      <c r="AG96" s="20">
        <f>ROUND(AF96*Priority!D13/12,2)</f>
        <v>0</v>
      </c>
      <c r="AH96" s="20">
        <f>MIN(AF96+AG96,Priority!E13)</f>
        <v>0</v>
      </c>
      <c r="AI96" s="20">
        <f>MIN(MAX(0,AF96+AG96-AH96),MAX(0,Overview!$B$11-SUM(I96,N96,S96,X96,AC96,AH96,AM96,AR96,AW96,BB96)-SUM(J96,O96,T96,Y96,AD96)))</f>
        <v>0</v>
      </c>
      <c r="AJ96" s="20">
        <f t="shared" si="10"/>
        <v>0</v>
      </c>
      <c r="AK96" s="20">
        <f t="shared" si="22"/>
        <v>0</v>
      </c>
      <c r="AL96" s="20">
        <f>ROUND(AK96*Priority!D14/12,2)</f>
        <v>0</v>
      </c>
      <c r="AM96" s="20">
        <f>MIN(AK96+AL96,Priority!E14)</f>
        <v>0</v>
      </c>
      <c r="AN96" s="20">
        <f>MIN(MAX(0,AK96+AL96-AM96),MAX(0,Overview!$B$11-SUM(I96,N96,S96,X96,AC96,AH96,AM96,AR96,AW96,BB96)-SUM(J96,O96,T96,Y96,AD96,AI96)))</f>
        <v>0</v>
      </c>
      <c r="AO96" s="20">
        <f t="shared" si="11"/>
        <v>0</v>
      </c>
      <c r="AP96" s="20">
        <f t="shared" si="23"/>
        <v>0</v>
      </c>
      <c r="AQ96" s="20">
        <f>ROUND(AP96*Priority!D15/12,2)</f>
        <v>0</v>
      </c>
      <c r="AR96" s="20">
        <f>MIN(AP96+AQ96,Priority!E15)</f>
        <v>0</v>
      </c>
      <c r="AS96" s="20">
        <f>MIN(MAX(0,AP96+AQ96-AR96),MAX(0,Overview!$B$11-SUM(I96,N96,S96,X96,AC96,AH96,AM96,AR96,AW96,BB96)-SUM(J96,O96,T96,Y96,AD96,AI96,AN96)))</f>
        <v>0</v>
      </c>
      <c r="AT96" s="20">
        <f t="shared" si="12"/>
        <v>0</v>
      </c>
      <c r="AU96" s="20">
        <f t="shared" si="24"/>
        <v>0</v>
      </c>
      <c r="AV96" s="20">
        <f>ROUND(AU96*Priority!D16/12,2)</f>
        <v>0</v>
      </c>
      <c r="AW96" s="20">
        <f>MIN(AU96+AV96,Priority!E16)</f>
        <v>0</v>
      </c>
      <c r="AX96" s="20">
        <f>MIN(MAX(0,AU96+AV96-AW96),MAX(0,Overview!$B$11-SUM(I96,N96,S96,X96,AC96,AH96,AM96,AR96,AW96,BB96)-SUM(J96,O96,T96,Y96,AD96,AI96,AN96,AS96)))</f>
        <v>0</v>
      </c>
      <c r="AY96" s="20">
        <f t="shared" si="13"/>
        <v>0</v>
      </c>
      <c r="AZ96" s="20">
        <f t="shared" si="25"/>
        <v>0</v>
      </c>
      <c r="BA96" s="20">
        <f>ROUND(AZ96*Priority!D17/12,2)</f>
        <v>0</v>
      </c>
      <c r="BB96" s="20">
        <f>MIN(AZ96+BA96,Priority!E17)</f>
        <v>0</v>
      </c>
      <c r="BC96" s="20">
        <f>MIN(MAX(0,AZ96+BA96-BB96),MAX(0,Overview!$B$11-SUM(I96,N96,S96,X96,AC96,AH96,AM96,AR96,AW96,BB96)-SUM(J96,O96,T96,Y96,AD96,AI96,AN96,AS96,AX96)))</f>
        <v>0</v>
      </c>
      <c r="BD96" s="20">
        <f t="shared" si="14"/>
        <v>0</v>
      </c>
    </row>
    <row r="97" ht="22.5" customHeight="1">
      <c r="A97" s="4">
        <v>90.0</v>
      </c>
      <c r="B97" s="20">
        <f t="shared" ref="B97:C97" si="112">SUM(G97,L97,Q97,V97,AA97,AF97,AK97,AP97,AU97,AZ97)</f>
        <v>0</v>
      </c>
      <c r="C97" s="20">
        <f t="shared" si="112"/>
        <v>0</v>
      </c>
      <c r="D97" s="20">
        <f t="shared" si="3"/>
        <v>0</v>
      </c>
      <c r="E97" s="20">
        <f t="shared" si="4"/>
        <v>0</v>
      </c>
      <c r="F97" s="20">
        <f>MAX(0,Overview!$B$11-D97)</f>
        <v>0</v>
      </c>
      <c r="G97" s="20">
        <f t="shared" si="16"/>
        <v>0</v>
      </c>
      <c r="H97" s="20">
        <f>ROUND(G97*Priority!D8/12,2)</f>
        <v>0</v>
      </c>
      <c r="I97" s="20">
        <f>MIN(G97+H97,Priority!E8)</f>
        <v>0</v>
      </c>
      <c r="J97" s="20">
        <f>MIN(MAX(0,G97+H97-I97),MAX(0,Overview!$B$11-SUM(I97,N97,S97,X97,AC97,AH97,AM97,AR97,AW97,BB97)))</f>
        <v>0</v>
      </c>
      <c r="K97" s="20">
        <f t="shared" si="5"/>
        <v>0</v>
      </c>
      <c r="L97" s="20">
        <f t="shared" si="17"/>
        <v>0</v>
      </c>
      <c r="M97" s="20">
        <f>ROUND(L97*Priority!D9/12,2)</f>
        <v>0</v>
      </c>
      <c r="N97" s="20">
        <f>MIN(L97+M97,Priority!E9)</f>
        <v>0</v>
      </c>
      <c r="O97" s="20">
        <f>MIN(MAX(0,L97+M97-N97),MAX(0,Overview!$B$11-SUM(I97,N97,S97,X97,AC97,AH97,AM97,AR97,AW97,BB97)-SUM(J97)))</f>
        <v>0</v>
      </c>
      <c r="P97" s="20">
        <f t="shared" si="6"/>
        <v>0</v>
      </c>
      <c r="Q97" s="20">
        <f t="shared" si="18"/>
        <v>0</v>
      </c>
      <c r="R97" s="20">
        <f>ROUND(Q97*Priority!D10/12,2)</f>
        <v>0</v>
      </c>
      <c r="S97" s="20">
        <f>MIN(Q97+R97,Priority!E10)</f>
        <v>0</v>
      </c>
      <c r="T97" s="20">
        <f>MIN(MAX(0,Q97+R97-S97),MAX(0,Overview!$B$11-SUM(I97,N97,S97,X97,AC97,AH97,AM97,AR97,AW97,BB97)-SUM(J97,O97)))</f>
        <v>0</v>
      </c>
      <c r="U97" s="20">
        <f t="shared" si="7"/>
        <v>0</v>
      </c>
      <c r="V97" s="20">
        <f t="shared" si="19"/>
        <v>0</v>
      </c>
      <c r="W97" s="20">
        <f>ROUND(V97*Priority!D11/12,2)</f>
        <v>0</v>
      </c>
      <c r="X97" s="20">
        <f>MIN(V97+W97,Priority!E11)</f>
        <v>0</v>
      </c>
      <c r="Y97" s="20">
        <f>MIN(MAX(0,V97+W97-X97),MAX(0,Overview!$B$11-SUM(I97,N97,S97,X97,AC97,AH97,AM97,AR97,AW97,BB97)-SUM(J97,O97,T97)))</f>
        <v>0</v>
      </c>
      <c r="Z97" s="20">
        <f t="shared" si="8"/>
        <v>0</v>
      </c>
      <c r="AA97" s="20">
        <f t="shared" si="20"/>
        <v>0</v>
      </c>
      <c r="AB97" s="20">
        <f>ROUND(AA97*Priority!D12/12,2)</f>
        <v>0</v>
      </c>
      <c r="AC97" s="20">
        <f>MIN(AA97+AB97,Priority!E12)</f>
        <v>0</v>
      </c>
      <c r="AD97" s="20">
        <f>MIN(MAX(0,AA97+AB97-AC97),MAX(0,Overview!$B$11-SUM(I97,N97,S97,X97,AC97,AH97,AM97,AR97,AW97,BB97)-SUM(J97,O97,T97,Y97)))</f>
        <v>0</v>
      </c>
      <c r="AE97" s="20">
        <f t="shared" si="9"/>
        <v>0</v>
      </c>
      <c r="AF97" s="20">
        <f t="shared" si="21"/>
        <v>0</v>
      </c>
      <c r="AG97" s="20">
        <f>ROUND(AF97*Priority!D13/12,2)</f>
        <v>0</v>
      </c>
      <c r="AH97" s="20">
        <f>MIN(AF97+AG97,Priority!E13)</f>
        <v>0</v>
      </c>
      <c r="AI97" s="20">
        <f>MIN(MAX(0,AF97+AG97-AH97),MAX(0,Overview!$B$11-SUM(I97,N97,S97,X97,AC97,AH97,AM97,AR97,AW97,BB97)-SUM(J97,O97,T97,Y97,AD97)))</f>
        <v>0</v>
      </c>
      <c r="AJ97" s="20">
        <f t="shared" si="10"/>
        <v>0</v>
      </c>
      <c r="AK97" s="20">
        <f t="shared" si="22"/>
        <v>0</v>
      </c>
      <c r="AL97" s="20">
        <f>ROUND(AK97*Priority!D14/12,2)</f>
        <v>0</v>
      </c>
      <c r="AM97" s="20">
        <f>MIN(AK97+AL97,Priority!E14)</f>
        <v>0</v>
      </c>
      <c r="AN97" s="20">
        <f>MIN(MAX(0,AK97+AL97-AM97),MAX(0,Overview!$B$11-SUM(I97,N97,S97,X97,AC97,AH97,AM97,AR97,AW97,BB97)-SUM(J97,O97,T97,Y97,AD97,AI97)))</f>
        <v>0</v>
      </c>
      <c r="AO97" s="20">
        <f t="shared" si="11"/>
        <v>0</v>
      </c>
      <c r="AP97" s="20">
        <f t="shared" si="23"/>
        <v>0</v>
      </c>
      <c r="AQ97" s="20">
        <f>ROUND(AP97*Priority!D15/12,2)</f>
        <v>0</v>
      </c>
      <c r="AR97" s="20">
        <f>MIN(AP97+AQ97,Priority!E15)</f>
        <v>0</v>
      </c>
      <c r="AS97" s="20">
        <f>MIN(MAX(0,AP97+AQ97-AR97),MAX(0,Overview!$B$11-SUM(I97,N97,S97,X97,AC97,AH97,AM97,AR97,AW97,BB97)-SUM(J97,O97,T97,Y97,AD97,AI97,AN97)))</f>
        <v>0</v>
      </c>
      <c r="AT97" s="20">
        <f t="shared" si="12"/>
        <v>0</v>
      </c>
      <c r="AU97" s="20">
        <f t="shared" si="24"/>
        <v>0</v>
      </c>
      <c r="AV97" s="20">
        <f>ROUND(AU97*Priority!D16/12,2)</f>
        <v>0</v>
      </c>
      <c r="AW97" s="20">
        <f>MIN(AU97+AV97,Priority!E16)</f>
        <v>0</v>
      </c>
      <c r="AX97" s="20">
        <f>MIN(MAX(0,AU97+AV97-AW97),MAX(0,Overview!$B$11-SUM(I97,N97,S97,X97,AC97,AH97,AM97,AR97,AW97,BB97)-SUM(J97,O97,T97,Y97,AD97,AI97,AN97,AS97)))</f>
        <v>0</v>
      </c>
      <c r="AY97" s="20">
        <f t="shared" si="13"/>
        <v>0</v>
      </c>
      <c r="AZ97" s="20">
        <f t="shared" si="25"/>
        <v>0</v>
      </c>
      <c r="BA97" s="20">
        <f>ROUND(AZ97*Priority!D17/12,2)</f>
        <v>0</v>
      </c>
      <c r="BB97" s="20">
        <f>MIN(AZ97+BA97,Priority!E17)</f>
        <v>0</v>
      </c>
      <c r="BC97" s="20">
        <f>MIN(MAX(0,AZ97+BA97-BB97),MAX(0,Overview!$B$11-SUM(I97,N97,S97,X97,AC97,AH97,AM97,AR97,AW97,BB97)-SUM(J97,O97,T97,Y97,AD97,AI97,AN97,AS97,AX97)))</f>
        <v>0</v>
      </c>
      <c r="BD97" s="20">
        <f t="shared" si="14"/>
        <v>0</v>
      </c>
    </row>
    <row r="98" ht="22.5" customHeight="1">
      <c r="A98" s="4">
        <v>91.0</v>
      </c>
      <c r="B98" s="20">
        <f t="shared" ref="B98:C98" si="113">SUM(G98,L98,Q98,V98,AA98,AF98,AK98,AP98,AU98,AZ98)</f>
        <v>0</v>
      </c>
      <c r="C98" s="20">
        <f t="shared" si="113"/>
        <v>0</v>
      </c>
      <c r="D98" s="20">
        <f t="shared" si="3"/>
        <v>0</v>
      </c>
      <c r="E98" s="20">
        <f t="shared" si="4"/>
        <v>0</v>
      </c>
      <c r="F98" s="20">
        <f>MAX(0,Overview!$B$11-D98)</f>
        <v>0</v>
      </c>
      <c r="G98" s="20">
        <f t="shared" si="16"/>
        <v>0</v>
      </c>
      <c r="H98" s="20">
        <f>ROUND(G98*Priority!D8/12,2)</f>
        <v>0</v>
      </c>
      <c r="I98" s="20">
        <f>MIN(G98+H98,Priority!E8)</f>
        <v>0</v>
      </c>
      <c r="J98" s="20">
        <f>MIN(MAX(0,G98+H98-I98),MAX(0,Overview!$B$11-SUM(I98,N98,S98,X98,AC98,AH98,AM98,AR98,AW98,BB98)))</f>
        <v>0</v>
      </c>
      <c r="K98" s="20">
        <f t="shared" si="5"/>
        <v>0</v>
      </c>
      <c r="L98" s="20">
        <f t="shared" si="17"/>
        <v>0</v>
      </c>
      <c r="M98" s="20">
        <f>ROUND(L98*Priority!D9/12,2)</f>
        <v>0</v>
      </c>
      <c r="N98" s="20">
        <f>MIN(L98+M98,Priority!E9)</f>
        <v>0</v>
      </c>
      <c r="O98" s="20">
        <f>MIN(MAX(0,L98+M98-N98),MAX(0,Overview!$B$11-SUM(I98,N98,S98,X98,AC98,AH98,AM98,AR98,AW98,BB98)-SUM(J98)))</f>
        <v>0</v>
      </c>
      <c r="P98" s="20">
        <f t="shared" si="6"/>
        <v>0</v>
      </c>
      <c r="Q98" s="20">
        <f t="shared" si="18"/>
        <v>0</v>
      </c>
      <c r="R98" s="20">
        <f>ROUND(Q98*Priority!D10/12,2)</f>
        <v>0</v>
      </c>
      <c r="S98" s="20">
        <f>MIN(Q98+R98,Priority!E10)</f>
        <v>0</v>
      </c>
      <c r="T98" s="20">
        <f>MIN(MAX(0,Q98+R98-S98),MAX(0,Overview!$B$11-SUM(I98,N98,S98,X98,AC98,AH98,AM98,AR98,AW98,BB98)-SUM(J98,O98)))</f>
        <v>0</v>
      </c>
      <c r="U98" s="20">
        <f t="shared" si="7"/>
        <v>0</v>
      </c>
      <c r="V98" s="20">
        <f t="shared" si="19"/>
        <v>0</v>
      </c>
      <c r="W98" s="20">
        <f>ROUND(V98*Priority!D11/12,2)</f>
        <v>0</v>
      </c>
      <c r="X98" s="20">
        <f>MIN(V98+W98,Priority!E11)</f>
        <v>0</v>
      </c>
      <c r="Y98" s="20">
        <f>MIN(MAX(0,V98+W98-X98),MAX(0,Overview!$B$11-SUM(I98,N98,S98,X98,AC98,AH98,AM98,AR98,AW98,BB98)-SUM(J98,O98,T98)))</f>
        <v>0</v>
      </c>
      <c r="Z98" s="20">
        <f t="shared" si="8"/>
        <v>0</v>
      </c>
      <c r="AA98" s="20">
        <f t="shared" si="20"/>
        <v>0</v>
      </c>
      <c r="AB98" s="20">
        <f>ROUND(AA98*Priority!D12/12,2)</f>
        <v>0</v>
      </c>
      <c r="AC98" s="20">
        <f>MIN(AA98+AB98,Priority!E12)</f>
        <v>0</v>
      </c>
      <c r="AD98" s="20">
        <f>MIN(MAX(0,AA98+AB98-AC98),MAX(0,Overview!$B$11-SUM(I98,N98,S98,X98,AC98,AH98,AM98,AR98,AW98,BB98)-SUM(J98,O98,T98,Y98)))</f>
        <v>0</v>
      </c>
      <c r="AE98" s="20">
        <f t="shared" si="9"/>
        <v>0</v>
      </c>
      <c r="AF98" s="20">
        <f t="shared" si="21"/>
        <v>0</v>
      </c>
      <c r="AG98" s="20">
        <f>ROUND(AF98*Priority!D13/12,2)</f>
        <v>0</v>
      </c>
      <c r="AH98" s="20">
        <f>MIN(AF98+AG98,Priority!E13)</f>
        <v>0</v>
      </c>
      <c r="AI98" s="20">
        <f>MIN(MAX(0,AF98+AG98-AH98),MAX(0,Overview!$B$11-SUM(I98,N98,S98,X98,AC98,AH98,AM98,AR98,AW98,BB98)-SUM(J98,O98,T98,Y98,AD98)))</f>
        <v>0</v>
      </c>
      <c r="AJ98" s="20">
        <f t="shared" si="10"/>
        <v>0</v>
      </c>
      <c r="AK98" s="20">
        <f t="shared" si="22"/>
        <v>0</v>
      </c>
      <c r="AL98" s="20">
        <f>ROUND(AK98*Priority!D14/12,2)</f>
        <v>0</v>
      </c>
      <c r="AM98" s="20">
        <f>MIN(AK98+AL98,Priority!E14)</f>
        <v>0</v>
      </c>
      <c r="AN98" s="20">
        <f>MIN(MAX(0,AK98+AL98-AM98),MAX(0,Overview!$B$11-SUM(I98,N98,S98,X98,AC98,AH98,AM98,AR98,AW98,BB98)-SUM(J98,O98,T98,Y98,AD98,AI98)))</f>
        <v>0</v>
      </c>
      <c r="AO98" s="20">
        <f t="shared" si="11"/>
        <v>0</v>
      </c>
      <c r="AP98" s="20">
        <f t="shared" si="23"/>
        <v>0</v>
      </c>
      <c r="AQ98" s="20">
        <f>ROUND(AP98*Priority!D15/12,2)</f>
        <v>0</v>
      </c>
      <c r="AR98" s="20">
        <f>MIN(AP98+AQ98,Priority!E15)</f>
        <v>0</v>
      </c>
      <c r="AS98" s="20">
        <f>MIN(MAX(0,AP98+AQ98-AR98),MAX(0,Overview!$B$11-SUM(I98,N98,S98,X98,AC98,AH98,AM98,AR98,AW98,BB98)-SUM(J98,O98,T98,Y98,AD98,AI98,AN98)))</f>
        <v>0</v>
      </c>
      <c r="AT98" s="20">
        <f t="shared" si="12"/>
        <v>0</v>
      </c>
      <c r="AU98" s="20">
        <f t="shared" si="24"/>
        <v>0</v>
      </c>
      <c r="AV98" s="20">
        <f>ROUND(AU98*Priority!D16/12,2)</f>
        <v>0</v>
      </c>
      <c r="AW98" s="20">
        <f>MIN(AU98+AV98,Priority!E16)</f>
        <v>0</v>
      </c>
      <c r="AX98" s="20">
        <f>MIN(MAX(0,AU98+AV98-AW98),MAX(0,Overview!$B$11-SUM(I98,N98,S98,X98,AC98,AH98,AM98,AR98,AW98,BB98)-SUM(J98,O98,T98,Y98,AD98,AI98,AN98,AS98)))</f>
        <v>0</v>
      </c>
      <c r="AY98" s="20">
        <f t="shared" si="13"/>
        <v>0</v>
      </c>
      <c r="AZ98" s="20">
        <f t="shared" si="25"/>
        <v>0</v>
      </c>
      <c r="BA98" s="20">
        <f>ROUND(AZ98*Priority!D17/12,2)</f>
        <v>0</v>
      </c>
      <c r="BB98" s="20">
        <f>MIN(AZ98+BA98,Priority!E17)</f>
        <v>0</v>
      </c>
      <c r="BC98" s="20">
        <f>MIN(MAX(0,AZ98+BA98-BB98),MAX(0,Overview!$B$11-SUM(I98,N98,S98,X98,AC98,AH98,AM98,AR98,AW98,BB98)-SUM(J98,O98,T98,Y98,AD98,AI98,AN98,AS98,AX98)))</f>
        <v>0</v>
      </c>
      <c r="BD98" s="20">
        <f t="shared" si="14"/>
        <v>0</v>
      </c>
    </row>
    <row r="99" ht="22.5" customHeight="1">
      <c r="A99" s="4">
        <v>92.0</v>
      </c>
      <c r="B99" s="20">
        <f t="shared" ref="B99:C99" si="114">SUM(G99,L99,Q99,V99,AA99,AF99,AK99,AP99,AU99,AZ99)</f>
        <v>0</v>
      </c>
      <c r="C99" s="20">
        <f t="shared" si="114"/>
        <v>0</v>
      </c>
      <c r="D99" s="20">
        <f t="shared" si="3"/>
        <v>0</v>
      </c>
      <c r="E99" s="20">
        <f t="shared" si="4"/>
        <v>0</v>
      </c>
      <c r="F99" s="20">
        <f>MAX(0,Overview!$B$11-D99)</f>
        <v>0</v>
      </c>
      <c r="G99" s="20">
        <f t="shared" si="16"/>
        <v>0</v>
      </c>
      <c r="H99" s="20">
        <f>ROUND(G99*Priority!D8/12,2)</f>
        <v>0</v>
      </c>
      <c r="I99" s="20">
        <f>MIN(G99+H99,Priority!E8)</f>
        <v>0</v>
      </c>
      <c r="J99" s="20">
        <f>MIN(MAX(0,G99+H99-I99),MAX(0,Overview!$B$11-SUM(I99,N99,S99,X99,AC99,AH99,AM99,AR99,AW99,BB99)))</f>
        <v>0</v>
      </c>
      <c r="K99" s="20">
        <f t="shared" si="5"/>
        <v>0</v>
      </c>
      <c r="L99" s="20">
        <f t="shared" si="17"/>
        <v>0</v>
      </c>
      <c r="M99" s="20">
        <f>ROUND(L99*Priority!D9/12,2)</f>
        <v>0</v>
      </c>
      <c r="N99" s="20">
        <f>MIN(L99+M99,Priority!E9)</f>
        <v>0</v>
      </c>
      <c r="O99" s="20">
        <f>MIN(MAX(0,L99+M99-N99),MAX(0,Overview!$B$11-SUM(I99,N99,S99,X99,AC99,AH99,AM99,AR99,AW99,BB99)-SUM(J99)))</f>
        <v>0</v>
      </c>
      <c r="P99" s="20">
        <f t="shared" si="6"/>
        <v>0</v>
      </c>
      <c r="Q99" s="20">
        <f t="shared" si="18"/>
        <v>0</v>
      </c>
      <c r="R99" s="20">
        <f>ROUND(Q99*Priority!D10/12,2)</f>
        <v>0</v>
      </c>
      <c r="S99" s="20">
        <f>MIN(Q99+R99,Priority!E10)</f>
        <v>0</v>
      </c>
      <c r="T99" s="20">
        <f>MIN(MAX(0,Q99+R99-S99),MAX(0,Overview!$B$11-SUM(I99,N99,S99,X99,AC99,AH99,AM99,AR99,AW99,BB99)-SUM(J99,O99)))</f>
        <v>0</v>
      </c>
      <c r="U99" s="20">
        <f t="shared" si="7"/>
        <v>0</v>
      </c>
      <c r="V99" s="20">
        <f t="shared" si="19"/>
        <v>0</v>
      </c>
      <c r="W99" s="20">
        <f>ROUND(V99*Priority!D11/12,2)</f>
        <v>0</v>
      </c>
      <c r="X99" s="20">
        <f>MIN(V99+W99,Priority!E11)</f>
        <v>0</v>
      </c>
      <c r="Y99" s="20">
        <f>MIN(MAX(0,V99+W99-X99),MAX(0,Overview!$B$11-SUM(I99,N99,S99,X99,AC99,AH99,AM99,AR99,AW99,BB99)-SUM(J99,O99,T99)))</f>
        <v>0</v>
      </c>
      <c r="Z99" s="20">
        <f t="shared" si="8"/>
        <v>0</v>
      </c>
      <c r="AA99" s="20">
        <f t="shared" si="20"/>
        <v>0</v>
      </c>
      <c r="AB99" s="20">
        <f>ROUND(AA99*Priority!D12/12,2)</f>
        <v>0</v>
      </c>
      <c r="AC99" s="20">
        <f>MIN(AA99+AB99,Priority!E12)</f>
        <v>0</v>
      </c>
      <c r="AD99" s="20">
        <f>MIN(MAX(0,AA99+AB99-AC99),MAX(0,Overview!$B$11-SUM(I99,N99,S99,X99,AC99,AH99,AM99,AR99,AW99,BB99)-SUM(J99,O99,T99,Y99)))</f>
        <v>0</v>
      </c>
      <c r="AE99" s="20">
        <f t="shared" si="9"/>
        <v>0</v>
      </c>
      <c r="AF99" s="20">
        <f t="shared" si="21"/>
        <v>0</v>
      </c>
      <c r="AG99" s="20">
        <f>ROUND(AF99*Priority!D13/12,2)</f>
        <v>0</v>
      </c>
      <c r="AH99" s="20">
        <f>MIN(AF99+AG99,Priority!E13)</f>
        <v>0</v>
      </c>
      <c r="AI99" s="20">
        <f>MIN(MAX(0,AF99+AG99-AH99),MAX(0,Overview!$B$11-SUM(I99,N99,S99,X99,AC99,AH99,AM99,AR99,AW99,BB99)-SUM(J99,O99,T99,Y99,AD99)))</f>
        <v>0</v>
      </c>
      <c r="AJ99" s="20">
        <f t="shared" si="10"/>
        <v>0</v>
      </c>
      <c r="AK99" s="20">
        <f t="shared" si="22"/>
        <v>0</v>
      </c>
      <c r="AL99" s="20">
        <f>ROUND(AK99*Priority!D14/12,2)</f>
        <v>0</v>
      </c>
      <c r="AM99" s="20">
        <f>MIN(AK99+AL99,Priority!E14)</f>
        <v>0</v>
      </c>
      <c r="AN99" s="20">
        <f>MIN(MAX(0,AK99+AL99-AM99),MAX(0,Overview!$B$11-SUM(I99,N99,S99,X99,AC99,AH99,AM99,AR99,AW99,BB99)-SUM(J99,O99,T99,Y99,AD99,AI99)))</f>
        <v>0</v>
      </c>
      <c r="AO99" s="20">
        <f t="shared" si="11"/>
        <v>0</v>
      </c>
      <c r="AP99" s="20">
        <f t="shared" si="23"/>
        <v>0</v>
      </c>
      <c r="AQ99" s="20">
        <f>ROUND(AP99*Priority!D15/12,2)</f>
        <v>0</v>
      </c>
      <c r="AR99" s="20">
        <f>MIN(AP99+AQ99,Priority!E15)</f>
        <v>0</v>
      </c>
      <c r="AS99" s="20">
        <f>MIN(MAX(0,AP99+AQ99-AR99),MAX(0,Overview!$B$11-SUM(I99,N99,S99,X99,AC99,AH99,AM99,AR99,AW99,BB99)-SUM(J99,O99,T99,Y99,AD99,AI99,AN99)))</f>
        <v>0</v>
      </c>
      <c r="AT99" s="20">
        <f t="shared" si="12"/>
        <v>0</v>
      </c>
      <c r="AU99" s="20">
        <f t="shared" si="24"/>
        <v>0</v>
      </c>
      <c r="AV99" s="20">
        <f>ROUND(AU99*Priority!D16/12,2)</f>
        <v>0</v>
      </c>
      <c r="AW99" s="20">
        <f>MIN(AU99+AV99,Priority!E16)</f>
        <v>0</v>
      </c>
      <c r="AX99" s="20">
        <f>MIN(MAX(0,AU99+AV99-AW99),MAX(0,Overview!$B$11-SUM(I99,N99,S99,X99,AC99,AH99,AM99,AR99,AW99,BB99)-SUM(J99,O99,T99,Y99,AD99,AI99,AN99,AS99)))</f>
        <v>0</v>
      </c>
      <c r="AY99" s="20">
        <f t="shared" si="13"/>
        <v>0</v>
      </c>
      <c r="AZ99" s="20">
        <f t="shared" si="25"/>
        <v>0</v>
      </c>
      <c r="BA99" s="20">
        <f>ROUND(AZ99*Priority!D17/12,2)</f>
        <v>0</v>
      </c>
      <c r="BB99" s="20">
        <f>MIN(AZ99+BA99,Priority!E17)</f>
        <v>0</v>
      </c>
      <c r="BC99" s="20">
        <f>MIN(MAX(0,AZ99+BA99-BB99),MAX(0,Overview!$B$11-SUM(I99,N99,S99,X99,AC99,AH99,AM99,AR99,AW99,BB99)-SUM(J99,O99,T99,Y99,AD99,AI99,AN99,AS99,AX99)))</f>
        <v>0</v>
      </c>
      <c r="BD99" s="20">
        <f t="shared" si="14"/>
        <v>0</v>
      </c>
    </row>
    <row r="100" ht="22.5" customHeight="1">
      <c r="A100" s="4">
        <v>93.0</v>
      </c>
      <c r="B100" s="20">
        <f t="shared" ref="B100:C100" si="115">SUM(G100,L100,Q100,V100,AA100,AF100,AK100,AP100,AU100,AZ100)</f>
        <v>0</v>
      </c>
      <c r="C100" s="20">
        <f t="shared" si="115"/>
        <v>0</v>
      </c>
      <c r="D100" s="20">
        <f t="shared" si="3"/>
        <v>0</v>
      </c>
      <c r="E100" s="20">
        <f t="shared" si="4"/>
        <v>0</v>
      </c>
      <c r="F100" s="20">
        <f>MAX(0,Overview!$B$11-D100)</f>
        <v>0</v>
      </c>
      <c r="G100" s="20">
        <f t="shared" si="16"/>
        <v>0</v>
      </c>
      <c r="H100" s="20">
        <f>ROUND(G100*Priority!D8/12,2)</f>
        <v>0</v>
      </c>
      <c r="I100" s="20">
        <f>MIN(G100+H100,Priority!E8)</f>
        <v>0</v>
      </c>
      <c r="J100" s="20">
        <f>MIN(MAX(0,G100+H100-I100),MAX(0,Overview!$B$11-SUM(I100,N100,S100,X100,AC100,AH100,AM100,AR100,AW100,BB100)))</f>
        <v>0</v>
      </c>
      <c r="K100" s="20">
        <f t="shared" si="5"/>
        <v>0</v>
      </c>
      <c r="L100" s="20">
        <f t="shared" si="17"/>
        <v>0</v>
      </c>
      <c r="M100" s="20">
        <f>ROUND(L100*Priority!D9/12,2)</f>
        <v>0</v>
      </c>
      <c r="N100" s="20">
        <f>MIN(L100+M100,Priority!E9)</f>
        <v>0</v>
      </c>
      <c r="O100" s="20">
        <f>MIN(MAX(0,L100+M100-N100),MAX(0,Overview!$B$11-SUM(I100,N100,S100,X100,AC100,AH100,AM100,AR100,AW100,BB100)-SUM(J100)))</f>
        <v>0</v>
      </c>
      <c r="P100" s="20">
        <f t="shared" si="6"/>
        <v>0</v>
      </c>
      <c r="Q100" s="20">
        <f t="shared" si="18"/>
        <v>0</v>
      </c>
      <c r="R100" s="20">
        <f>ROUND(Q100*Priority!D10/12,2)</f>
        <v>0</v>
      </c>
      <c r="S100" s="20">
        <f>MIN(Q100+R100,Priority!E10)</f>
        <v>0</v>
      </c>
      <c r="T100" s="20">
        <f>MIN(MAX(0,Q100+R100-S100),MAX(0,Overview!$B$11-SUM(I100,N100,S100,X100,AC100,AH100,AM100,AR100,AW100,BB100)-SUM(J100,O100)))</f>
        <v>0</v>
      </c>
      <c r="U100" s="20">
        <f t="shared" si="7"/>
        <v>0</v>
      </c>
      <c r="V100" s="20">
        <f t="shared" si="19"/>
        <v>0</v>
      </c>
      <c r="W100" s="20">
        <f>ROUND(V100*Priority!D11/12,2)</f>
        <v>0</v>
      </c>
      <c r="X100" s="20">
        <f>MIN(V100+W100,Priority!E11)</f>
        <v>0</v>
      </c>
      <c r="Y100" s="20">
        <f>MIN(MAX(0,V100+W100-X100),MAX(0,Overview!$B$11-SUM(I100,N100,S100,X100,AC100,AH100,AM100,AR100,AW100,BB100)-SUM(J100,O100,T100)))</f>
        <v>0</v>
      </c>
      <c r="Z100" s="20">
        <f t="shared" si="8"/>
        <v>0</v>
      </c>
      <c r="AA100" s="20">
        <f t="shared" si="20"/>
        <v>0</v>
      </c>
      <c r="AB100" s="20">
        <f>ROUND(AA100*Priority!D12/12,2)</f>
        <v>0</v>
      </c>
      <c r="AC100" s="20">
        <f>MIN(AA100+AB100,Priority!E12)</f>
        <v>0</v>
      </c>
      <c r="AD100" s="20">
        <f>MIN(MAX(0,AA100+AB100-AC100),MAX(0,Overview!$B$11-SUM(I100,N100,S100,X100,AC100,AH100,AM100,AR100,AW100,BB100)-SUM(J100,O100,T100,Y100)))</f>
        <v>0</v>
      </c>
      <c r="AE100" s="20">
        <f t="shared" si="9"/>
        <v>0</v>
      </c>
      <c r="AF100" s="20">
        <f t="shared" si="21"/>
        <v>0</v>
      </c>
      <c r="AG100" s="20">
        <f>ROUND(AF100*Priority!D13/12,2)</f>
        <v>0</v>
      </c>
      <c r="AH100" s="20">
        <f>MIN(AF100+AG100,Priority!E13)</f>
        <v>0</v>
      </c>
      <c r="AI100" s="20">
        <f>MIN(MAX(0,AF100+AG100-AH100),MAX(0,Overview!$B$11-SUM(I100,N100,S100,X100,AC100,AH100,AM100,AR100,AW100,BB100)-SUM(J100,O100,T100,Y100,AD100)))</f>
        <v>0</v>
      </c>
      <c r="AJ100" s="20">
        <f t="shared" si="10"/>
        <v>0</v>
      </c>
      <c r="AK100" s="20">
        <f t="shared" si="22"/>
        <v>0</v>
      </c>
      <c r="AL100" s="20">
        <f>ROUND(AK100*Priority!D14/12,2)</f>
        <v>0</v>
      </c>
      <c r="AM100" s="20">
        <f>MIN(AK100+AL100,Priority!E14)</f>
        <v>0</v>
      </c>
      <c r="AN100" s="20">
        <f>MIN(MAX(0,AK100+AL100-AM100),MAX(0,Overview!$B$11-SUM(I100,N100,S100,X100,AC100,AH100,AM100,AR100,AW100,BB100)-SUM(J100,O100,T100,Y100,AD100,AI100)))</f>
        <v>0</v>
      </c>
      <c r="AO100" s="20">
        <f t="shared" si="11"/>
        <v>0</v>
      </c>
      <c r="AP100" s="20">
        <f t="shared" si="23"/>
        <v>0</v>
      </c>
      <c r="AQ100" s="20">
        <f>ROUND(AP100*Priority!D15/12,2)</f>
        <v>0</v>
      </c>
      <c r="AR100" s="20">
        <f>MIN(AP100+AQ100,Priority!E15)</f>
        <v>0</v>
      </c>
      <c r="AS100" s="20">
        <f>MIN(MAX(0,AP100+AQ100-AR100),MAX(0,Overview!$B$11-SUM(I100,N100,S100,X100,AC100,AH100,AM100,AR100,AW100,BB100)-SUM(J100,O100,T100,Y100,AD100,AI100,AN100)))</f>
        <v>0</v>
      </c>
      <c r="AT100" s="20">
        <f t="shared" si="12"/>
        <v>0</v>
      </c>
      <c r="AU100" s="20">
        <f t="shared" si="24"/>
        <v>0</v>
      </c>
      <c r="AV100" s="20">
        <f>ROUND(AU100*Priority!D16/12,2)</f>
        <v>0</v>
      </c>
      <c r="AW100" s="20">
        <f>MIN(AU100+AV100,Priority!E16)</f>
        <v>0</v>
      </c>
      <c r="AX100" s="20">
        <f>MIN(MAX(0,AU100+AV100-AW100),MAX(0,Overview!$B$11-SUM(I100,N100,S100,X100,AC100,AH100,AM100,AR100,AW100,BB100)-SUM(J100,O100,T100,Y100,AD100,AI100,AN100,AS100)))</f>
        <v>0</v>
      </c>
      <c r="AY100" s="20">
        <f t="shared" si="13"/>
        <v>0</v>
      </c>
      <c r="AZ100" s="20">
        <f t="shared" si="25"/>
        <v>0</v>
      </c>
      <c r="BA100" s="20">
        <f>ROUND(AZ100*Priority!D17/12,2)</f>
        <v>0</v>
      </c>
      <c r="BB100" s="20">
        <f>MIN(AZ100+BA100,Priority!E17)</f>
        <v>0</v>
      </c>
      <c r="BC100" s="20">
        <f>MIN(MAX(0,AZ100+BA100-BB100),MAX(0,Overview!$B$11-SUM(I100,N100,S100,X100,AC100,AH100,AM100,AR100,AW100,BB100)-SUM(J100,O100,T100,Y100,AD100,AI100,AN100,AS100,AX100)))</f>
        <v>0</v>
      </c>
      <c r="BD100" s="20">
        <f t="shared" si="14"/>
        <v>0</v>
      </c>
    </row>
    <row r="101" ht="22.5" customHeight="1">
      <c r="A101" s="4">
        <v>94.0</v>
      </c>
      <c r="B101" s="20">
        <f t="shared" ref="B101:C101" si="116">SUM(G101,L101,Q101,V101,AA101,AF101,AK101,AP101,AU101,AZ101)</f>
        <v>0</v>
      </c>
      <c r="C101" s="20">
        <f t="shared" si="116"/>
        <v>0</v>
      </c>
      <c r="D101" s="20">
        <f t="shared" si="3"/>
        <v>0</v>
      </c>
      <c r="E101" s="20">
        <f t="shared" si="4"/>
        <v>0</v>
      </c>
      <c r="F101" s="20">
        <f>MAX(0,Overview!$B$11-D101)</f>
        <v>0</v>
      </c>
      <c r="G101" s="20">
        <f t="shared" si="16"/>
        <v>0</v>
      </c>
      <c r="H101" s="20">
        <f>ROUND(G101*Priority!D8/12,2)</f>
        <v>0</v>
      </c>
      <c r="I101" s="20">
        <f>MIN(G101+H101,Priority!E8)</f>
        <v>0</v>
      </c>
      <c r="J101" s="20">
        <f>MIN(MAX(0,G101+H101-I101),MAX(0,Overview!$B$11-SUM(I101,N101,S101,X101,AC101,AH101,AM101,AR101,AW101,BB101)))</f>
        <v>0</v>
      </c>
      <c r="K101" s="20">
        <f t="shared" si="5"/>
        <v>0</v>
      </c>
      <c r="L101" s="20">
        <f t="shared" si="17"/>
        <v>0</v>
      </c>
      <c r="M101" s="20">
        <f>ROUND(L101*Priority!D9/12,2)</f>
        <v>0</v>
      </c>
      <c r="N101" s="20">
        <f>MIN(L101+M101,Priority!E9)</f>
        <v>0</v>
      </c>
      <c r="O101" s="20">
        <f>MIN(MAX(0,L101+M101-N101),MAX(0,Overview!$B$11-SUM(I101,N101,S101,X101,AC101,AH101,AM101,AR101,AW101,BB101)-SUM(J101)))</f>
        <v>0</v>
      </c>
      <c r="P101" s="20">
        <f t="shared" si="6"/>
        <v>0</v>
      </c>
      <c r="Q101" s="20">
        <f t="shared" si="18"/>
        <v>0</v>
      </c>
      <c r="R101" s="20">
        <f>ROUND(Q101*Priority!D10/12,2)</f>
        <v>0</v>
      </c>
      <c r="S101" s="20">
        <f>MIN(Q101+R101,Priority!E10)</f>
        <v>0</v>
      </c>
      <c r="T101" s="20">
        <f>MIN(MAX(0,Q101+R101-S101),MAX(0,Overview!$B$11-SUM(I101,N101,S101,X101,AC101,AH101,AM101,AR101,AW101,BB101)-SUM(J101,O101)))</f>
        <v>0</v>
      </c>
      <c r="U101" s="20">
        <f t="shared" si="7"/>
        <v>0</v>
      </c>
      <c r="V101" s="20">
        <f t="shared" si="19"/>
        <v>0</v>
      </c>
      <c r="W101" s="20">
        <f>ROUND(V101*Priority!D11/12,2)</f>
        <v>0</v>
      </c>
      <c r="X101" s="20">
        <f>MIN(V101+W101,Priority!E11)</f>
        <v>0</v>
      </c>
      <c r="Y101" s="20">
        <f>MIN(MAX(0,V101+W101-X101),MAX(0,Overview!$B$11-SUM(I101,N101,S101,X101,AC101,AH101,AM101,AR101,AW101,BB101)-SUM(J101,O101,T101)))</f>
        <v>0</v>
      </c>
      <c r="Z101" s="20">
        <f t="shared" si="8"/>
        <v>0</v>
      </c>
      <c r="AA101" s="20">
        <f t="shared" si="20"/>
        <v>0</v>
      </c>
      <c r="AB101" s="20">
        <f>ROUND(AA101*Priority!D12/12,2)</f>
        <v>0</v>
      </c>
      <c r="AC101" s="20">
        <f>MIN(AA101+AB101,Priority!E12)</f>
        <v>0</v>
      </c>
      <c r="AD101" s="20">
        <f>MIN(MAX(0,AA101+AB101-AC101),MAX(0,Overview!$B$11-SUM(I101,N101,S101,X101,AC101,AH101,AM101,AR101,AW101,BB101)-SUM(J101,O101,T101,Y101)))</f>
        <v>0</v>
      </c>
      <c r="AE101" s="20">
        <f t="shared" si="9"/>
        <v>0</v>
      </c>
      <c r="AF101" s="20">
        <f t="shared" si="21"/>
        <v>0</v>
      </c>
      <c r="AG101" s="20">
        <f>ROUND(AF101*Priority!D13/12,2)</f>
        <v>0</v>
      </c>
      <c r="AH101" s="20">
        <f>MIN(AF101+AG101,Priority!E13)</f>
        <v>0</v>
      </c>
      <c r="AI101" s="20">
        <f>MIN(MAX(0,AF101+AG101-AH101),MAX(0,Overview!$B$11-SUM(I101,N101,S101,X101,AC101,AH101,AM101,AR101,AW101,BB101)-SUM(J101,O101,T101,Y101,AD101)))</f>
        <v>0</v>
      </c>
      <c r="AJ101" s="20">
        <f t="shared" si="10"/>
        <v>0</v>
      </c>
      <c r="AK101" s="20">
        <f t="shared" si="22"/>
        <v>0</v>
      </c>
      <c r="AL101" s="20">
        <f>ROUND(AK101*Priority!D14/12,2)</f>
        <v>0</v>
      </c>
      <c r="AM101" s="20">
        <f>MIN(AK101+AL101,Priority!E14)</f>
        <v>0</v>
      </c>
      <c r="AN101" s="20">
        <f>MIN(MAX(0,AK101+AL101-AM101),MAX(0,Overview!$B$11-SUM(I101,N101,S101,X101,AC101,AH101,AM101,AR101,AW101,BB101)-SUM(J101,O101,T101,Y101,AD101,AI101)))</f>
        <v>0</v>
      </c>
      <c r="AO101" s="20">
        <f t="shared" si="11"/>
        <v>0</v>
      </c>
      <c r="AP101" s="20">
        <f t="shared" si="23"/>
        <v>0</v>
      </c>
      <c r="AQ101" s="20">
        <f>ROUND(AP101*Priority!D15/12,2)</f>
        <v>0</v>
      </c>
      <c r="AR101" s="20">
        <f>MIN(AP101+AQ101,Priority!E15)</f>
        <v>0</v>
      </c>
      <c r="AS101" s="20">
        <f>MIN(MAX(0,AP101+AQ101-AR101),MAX(0,Overview!$B$11-SUM(I101,N101,S101,X101,AC101,AH101,AM101,AR101,AW101,BB101)-SUM(J101,O101,T101,Y101,AD101,AI101,AN101)))</f>
        <v>0</v>
      </c>
      <c r="AT101" s="20">
        <f t="shared" si="12"/>
        <v>0</v>
      </c>
      <c r="AU101" s="20">
        <f t="shared" si="24"/>
        <v>0</v>
      </c>
      <c r="AV101" s="20">
        <f>ROUND(AU101*Priority!D16/12,2)</f>
        <v>0</v>
      </c>
      <c r="AW101" s="20">
        <f>MIN(AU101+AV101,Priority!E16)</f>
        <v>0</v>
      </c>
      <c r="AX101" s="20">
        <f>MIN(MAX(0,AU101+AV101-AW101),MAX(0,Overview!$B$11-SUM(I101,N101,S101,X101,AC101,AH101,AM101,AR101,AW101,BB101)-SUM(J101,O101,T101,Y101,AD101,AI101,AN101,AS101)))</f>
        <v>0</v>
      </c>
      <c r="AY101" s="20">
        <f t="shared" si="13"/>
        <v>0</v>
      </c>
      <c r="AZ101" s="20">
        <f t="shared" si="25"/>
        <v>0</v>
      </c>
      <c r="BA101" s="20">
        <f>ROUND(AZ101*Priority!D17/12,2)</f>
        <v>0</v>
      </c>
      <c r="BB101" s="20">
        <f>MIN(AZ101+BA101,Priority!E17)</f>
        <v>0</v>
      </c>
      <c r="BC101" s="20">
        <f>MIN(MAX(0,AZ101+BA101-BB101),MAX(0,Overview!$B$11-SUM(I101,N101,S101,X101,AC101,AH101,AM101,AR101,AW101,BB101)-SUM(J101,O101,T101,Y101,AD101,AI101,AN101,AS101,AX101)))</f>
        <v>0</v>
      </c>
      <c r="BD101" s="20">
        <f t="shared" si="14"/>
        <v>0</v>
      </c>
    </row>
    <row r="102" ht="22.5" customHeight="1">
      <c r="A102" s="4">
        <v>95.0</v>
      </c>
      <c r="B102" s="20">
        <f t="shared" ref="B102:C102" si="117">SUM(G102,L102,Q102,V102,AA102,AF102,AK102,AP102,AU102,AZ102)</f>
        <v>0</v>
      </c>
      <c r="C102" s="20">
        <f t="shared" si="117"/>
        <v>0</v>
      </c>
      <c r="D102" s="20">
        <f t="shared" si="3"/>
        <v>0</v>
      </c>
      <c r="E102" s="20">
        <f t="shared" si="4"/>
        <v>0</v>
      </c>
      <c r="F102" s="20">
        <f>MAX(0,Overview!$B$11-D102)</f>
        <v>0</v>
      </c>
      <c r="G102" s="20">
        <f t="shared" si="16"/>
        <v>0</v>
      </c>
      <c r="H102" s="20">
        <f>ROUND(G102*Priority!D8/12,2)</f>
        <v>0</v>
      </c>
      <c r="I102" s="20">
        <f>MIN(G102+H102,Priority!E8)</f>
        <v>0</v>
      </c>
      <c r="J102" s="20">
        <f>MIN(MAX(0,G102+H102-I102),MAX(0,Overview!$B$11-SUM(I102,N102,S102,X102,AC102,AH102,AM102,AR102,AW102,BB102)))</f>
        <v>0</v>
      </c>
      <c r="K102" s="20">
        <f t="shared" si="5"/>
        <v>0</v>
      </c>
      <c r="L102" s="20">
        <f t="shared" si="17"/>
        <v>0</v>
      </c>
      <c r="M102" s="20">
        <f>ROUND(L102*Priority!D9/12,2)</f>
        <v>0</v>
      </c>
      <c r="N102" s="20">
        <f>MIN(L102+M102,Priority!E9)</f>
        <v>0</v>
      </c>
      <c r="O102" s="20">
        <f>MIN(MAX(0,L102+M102-N102),MAX(0,Overview!$B$11-SUM(I102,N102,S102,X102,AC102,AH102,AM102,AR102,AW102,BB102)-SUM(J102)))</f>
        <v>0</v>
      </c>
      <c r="P102" s="20">
        <f t="shared" si="6"/>
        <v>0</v>
      </c>
      <c r="Q102" s="20">
        <f t="shared" si="18"/>
        <v>0</v>
      </c>
      <c r="R102" s="20">
        <f>ROUND(Q102*Priority!D10/12,2)</f>
        <v>0</v>
      </c>
      <c r="S102" s="20">
        <f>MIN(Q102+R102,Priority!E10)</f>
        <v>0</v>
      </c>
      <c r="T102" s="20">
        <f>MIN(MAX(0,Q102+R102-S102),MAX(0,Overview!$B$11-SUM(I102,N102,S102,X102,AC102,AH102,AM102,AR102,AW102,BB102)-SUM(J102,O102)))</f>
        <v>0</v>
      </c>
      <c r="U102" s="20">
        <f t="shared" si="7"/>
        <v>0</v>
      </c>
      <c r="V102" s="20">
        <f t="shared" si="19"/>
        <v>0</v>
      </c>
      <c r="W102" s="20">
        <f>ROUND(V102*Priority!D11/12,2)</f>
        <v>0</v>
      </c>
      <c r="X102" s="20">
        <f>MIN(V102+W102,Priority!E11)</f>
        <v>0</v>
      </c>
      <c r="Y102" s="20">
        <f>MIN(MAX(0,V102+W102-X102),MAX(0,Overview!$B$11-SUM(I102,N102,S102,X102,AC102,AH102,AM102,AR102,AW102,BB102)-SUM(J102,O102,T102)))</f>
        <v>0</v>
      </c>
      <c r="Z102" s="20">
        <f t="shared" si="8"/>
        <v>0</v>
      </c>
      <c r="AA102" s="20">
        <f t="shared" si="20"/>
        <v>0</v>
      </c>
      <c r="AB102" s="20">
        <f>ROUND(AA102*Priority!D12/12,2)</f>
        <v>0</v>
      </c>
      <c r="AC102" s="20">
        <f>MIN(AA102+AB102,Priority!E12)</f>
        <v>0</v>
      </c>
      <c r="AD102" s="20">
        <f>MIN(MAX(0,AA102+AB102-AC102),MAX(0,Overview!$B$11-SUM(I102,N102,S102,X102,AC102,AH102,AM102,AR102,AW102,BB102)-SUM(J102,O102,T102,Y102)))</f>
        <v>0</v>
      </c>
      <c r="AE102" s="20">
        <f t="shared" si="9"/>
        <v>0</v>
      </c>
      <c r="AF102" s="20">
        <f t="shared" si="21"/>
        <v>0</v>
      </c>
      <c r="AG102" s="20">
        <f>ROUND(AF102*Priority!D13/12,2)</f>
        <v>0</v>
      </c>
      <c r="AH102" s="20">
        <f>MIN(AF102+AG102,Priority!E13)</f>
        <v>0</v>
      </c>
      <c r="AI102" s="20">
        <f>MIN(MAX(0,AF102+AG102-AH102),MAX(0,Overview!$B$11-SUM(I102,N102,S102,X102,AC102,AH102,AM102,AR102,AW102,BB102)-SUM(J102,O102,T102,Y102,AD102)))</f>
        <v>0</v>
      </c>
      <c r="AJ102" s="20">
        <f t="shared" si="10"/>
        <v>0</v>
      </c>
      <c r="AK102" s="20">
        <f t="shared" si="22"/>
        <v>0</v>
      </c>
      <c r="AL102" s="20">
        <f>ROUND(AK102*Priority!D14/12,2)</f>
        <v>0</v>
      </c>
      <c r="AM102" s="20">
        <f>MIN(AK102+AL102,Priority!E14)</f>
        <v>0</v>
      </c>
      <c r="AN102" s="20">
        <f>MIN(MAX(0,AK102+AL102-AM102),MAX(0,Overview!$B$11-SUM(I102,N102,S102,X102,AC102,AH102,AM102,AR102,AW102,BB102)-SUM(J102,O102,T102,Y102,AD102,AI102)))</f>
        <v>0</v>
      </c>
      <c r="AO102" s="20">
        <f t="shared" si="11"/>
        <v>0</v>
      </c>
      <c r="AP102" s="20">
        <f t="shared" si="23"/>
        <v>0</v>
      </c>
      <c r="AQ102" s="20">
        <f>ROUND(AP102*Priority!D15/12,2)</f>
        <v>0</v>
      </c>
      <c r="AR102" s="20">
        <f>MIN(AP102+AQ102,Priority!E15)</f>
        <v>0</v>
      </c>
      <c r="AS102" s="20">
        <f>MIN(MAX(0,AP102+AQ102-AR102),MAX(0,Overview!$B$11-SUM(I102,N102,S102,X102,AC102,AH102,AM102,AR102,AW102,BB102)-SUM(J102,O102,T102,Y102,AD102,AI102,AN102)))</f>
        <v>0</v>
      </c>
      <c r="AT102" s="20">
        <f t="shared" si="12"/>
        <v>0</v>
      </c>
      <c r="AU102" s="20">
        <f t="shared" si="24"/>
        <v>0</v>
      </c>
      <c r="AV102" s="20">
        <f>ROUND(AU102*Priority!D16/12,2)</f>
        <v>0</v>
      </c>
      <c r="AW102" s="20">
        <f>MIN(AU102+AV102,Priority!E16)</f>
        <v>0</v>
      </c>
      <c r="AX102" s="20">
        <f>MIN(MAX(0,AU102+AV102-AW102),MAX(0,Overview!$B$11-SUM(I102,N102,S102,X102,AC102,AH102,AM102,AR102,AW102,BB102)-SUM(J102,O102,T102,Y102,AD102,AI102,AN102,AS102)))</f>
        <v>0</v>
      </c>
      <c r="AY102" s="20">
        <f t="shared" si="13"/>
        <v>0</v>
      </c>
      <c r="AZ102" s="20">
        <f t="shared" si="25"/>
        <v>0</v>
      </c>
      <c r="BA102" s="20">
        <f>ROUND(AZ102*Priority!D17/12,2)</f>
        <v>0</v>
      </c>
      <c r="BB102" s="20">
        <f>MIN(AZ102+BA102,Priority!E17)</f>
        <v>0</v>
      </c>
      <c r="BC102" s="20">
        <f>MIN(MAX(0,AZ102+BA102-BB102),MAX(0,Overview!$B$11-SUM(I102,N102,S102,X102,AC102,AH102,AM102,AR102,AW102,BB102)-SUM(J102,O102,T102,Y102,AD102,AI102,AN102,AS102,AX102)))</f>
        <v>0</v>
      </c>
      <c r="BD102" s="20">
        <f t="shared" si="14"/>
        <v>0</v>
      </c>
    </row>
    <row r="103" ht="22.5" customHeight="1">
      <c r="A103" s="4">
        <v>96.0</v>
      </c>
      <c r="B103" s="20">
        <f t="shared" ref="B103:C103" si="118">SUM(G103,L103,Q103,V103,AA103,AF103,AK103,AP103,AU103,AZ103)</f>
        <v>0</v>
      </c>
      <c r="C103" s="20">
        <f t="shared" si="118"/>
        <v>0</v>
      </c>
      <c r="D103" s="20">
        <f t="shared" si="3"/>
        <v>0</v>
      </c>
      <c r="E103" s="20">
        <f t="shared" si="4"/>
        <v>0</v>
      </c>
      <c r="F103" s="20">
        <f>MAX(0,Overview!$B$11-D103)</f>
        <v>0</v>
      </c>
      <c r="G103" s="20">
        <f t="shared" si="16"/>
        <v>0</v>
      </c>
      <c r="H103" s="20">
        <f>ROUND(G103*Priority!D8/12,2)</f>
        <v>0</v>
      </c>
      <c r="I103" s="20">
        <f>MIN(G103+H103,Priority!E8)</f>
        <v>0</v>
      </c>
      <c r="J103" s="20">
        <f>MIN(MAX(0,G103+H103-I103),MAX(0,Overview!$B$11-SUM(I103,N103,S103,X103,AC103,AH103,AM103,AR103,AW103,BB103)))</f>
        <v>0</v>
      </c>
      <c r="K103" s="20">
        <f t="shared" si="5"/>
        <v>0</v>
      </c>
      <c r="L103" s="20">
        <f t="shared" si="17"/>
        <v>0</v>
      </c>
      <c r="M103" s="20">
        <f>ROUND(L103*Priority!D9/12,2)</f>
        <v>0</v>
      </c>
      <c r="N103" s="20">
        <f>MIN(L103+M103,Priority!E9)</f>
        <v>0</v>
      </c>
      <c r="O103" s="20">
        <f>MIN(MAX(0,L103+M103-N103),MAX(0,Overview!$B$11-SUM(I103,N103,S103,X103,AC103,AH103,AM103,AR103,AW103,BB103)-SUM(J103)))</f>
        <v>0</v>
      </c>
      <c r="P103" s="20">
        <f t="shared" si="6"/>
        <v>0</v>
      </c>
      <c r="Q103" s="20">
        <f t="shared" si="18"/>
        <v>0</v>
      </c>
      <c r="R103" s="20">
        <f>ROUND(Q103*Priority!D10/12,2)</f>
        <v>0</v>
      </c>
      <c r="S103" s="20">
        <f>MIN(Q103+R103,Priority!E10)</f>
        <v>0</v>
      </c>
      <c r="T103" s="20">
        <f>MIN(MAX(0,Q103+R103-S103),MAX(0,Overview!$B$11-SUM(I103,N103,S103,X103,AC103,AH103,AM103,AR103,AW103,BB103)-SUM(J103,O103)))</f>
        <v>0</v>
      </c>
      <c r="U103" s="20">
        <f t="shared" si="7"/>
        <v>0</v>
      </c>
      <c r="V103" s="20">
        <f t="shared" si="19"/>
        <v>0</v>
      </c>
      <c r="W103" s="20">
        <f>ROUND(V103*Priority!D11/12,2)</f>
        <v>0</v>
      </c>
      <c r="X103" s="20">
        <f>MIN(V103+W103,Priority!E11)</f>
        <v>0</v>
      </c>
      <c r="Y103" s="20">
        <f>MIN(MAX(0,V103+W103-X103),MAX(0,Overview!$B$11-SUM(I103,N103,S103,X103,AC103,AH103,AM103,AR103,AW103,BB103)-SUM(J103,O103,T103)))</f>
        <v>0</v>
      </c>
      <c r="Z103" s="20">
        <f t="shared" si="8"/>
        <v>0</v>
      </c>
      <c r="AA103" s="20">
        <f t="shared" si="20"/>
        <v>0</v>
      </c>
      <c r="AB103" s="20">
        <f>ROUND(AA103*Priority!D12/12,2)</f>
        <v>0</v>
      </c>
      <c r="AC103" s="20">
        <f>MIN(AA103+AB103,Priority!E12)</f>
        <v>0</v>
      </c>
      <c r="AD103" s="20">
        <f>MIN(MAX(0,AA103+AB103-AC103),MAX(0,Overview!$B$11-SUM(I103,N103,S103,X103,AC103,AH103,AM103,AR103,AW103,BB103)-SUM(J103,O103,T103,Y103)))</f>
        <v>0</v>
      </c>
      <c r="AE103" s="20">
        <f t="shared" si="9"/>
        <v>0</v>
      </c>
      <c r="AF103" s="20">
        <f t="shared" si="21"/>
        <v>0</v>
      </c>
      <c r="AG103" s="20">
        <f>ROUND(AF103*Priority!D13/12,2)</f>
        <v>0</v>
      </c>
      <c r="AH103" s="20">
        <f>MIN(AF103+AG103,Priority!E13)</f>
        <v>0</v>
      </c>
      <c r="AI103" s="20">
        <f>MIN(MAX(0,AF103+AG103-AH103),MAX(0,Overview!$B$11-SUM(I103,N103,S103,X103,AC103,AH103,AM103,AR103,AW103,BB103)-SUM(J103,O103,T103,Y103,AD103)))</f>
        <v>0</v>
      </c>
      <c r="AJ103" s="20">
        <f t="shared" si="10"/>
        <v>0</v>
      </c>
      <c r="AK103" s="20">
        <f t="shared" si="22"/>
        <v>0</v>
      </c>
      <c r="AL103" s="20">
        <f>ROUND(AK103*Priority!D14/12,2)</f>
        <v>0</v>
      </c>
      <c r="AM103" s="20">
        <f>MIN(AK103+AL103,Priority!E14)</f>
        <v>0</v>
      </c>
      <c r="AN103" s="20">
        <f>MIN(MAX(0,AK103+AL103-AM103),MAX(0,Overview!$B$11-SUM(I103,N103,S103,X103,AC103,AH103,AM103,AR103,AW103,BB103)-SUM(J103,O103,T103,Y103,AD103,AI103)))</f>
        <v>0</v>
      </c>
      <c r="AO103" s="20">
        <f t="shared" si="11"/>
        <v>0</v>
      </c>
      <c r="AP103" s="20">
        <f t="shared" si="23"/>
        <v>0</v>
      </c>
      <c r="AQ103" s="20">
        <f>ROUND(AP103*Priority!D15/12,2)</f>
        <v>0</v>
      </c>
      <c r="AR103" s="20">
        <f>MIN(AP103+AQ103,Priority!E15)</f>
        <v>0</v>
      </c>
      <c r="AS103" s="20">
        <f>MIN(MAX(0,AP103+AQ103-AR103),MAX(0,Overview!$B$11-SUM(I103,N103,S103,X103,AC103,AH103,AM103,AR103,AW103,BB103)-SUM(J103,O103,T103,Y103,AD103,AI103,AN103)))</f>
        <v>0</v>
      </c>
      <c r="AT103" s="20">
        <f t="shared" si="12"/>
        <v>0</v>
      </c>
      <c r="AU103" s="20">
        <f t="shared" si="24"/>
        <v>0</v>
      </c>
      <c r="AV103" s="20">
        <f>ROUND(AU103*Priority!D16/12,2)</f>
        <v>0</v>
      </c>
      <c r="AW103" s="20">
        <f>MIN(AU103+AV103,Priority!E16)</f>
        <v>0</v>
      </c>
      <c r="AX103" s="20">
        <f>MIN(MAX(0,AU103+AV103-AW103),MAX(0,Overview!$B$11-SUM(I103,N103,S103,X103,AC103,AH103,AM103,AR103,AW103,BB103)-SUM(J103,O103,T103,Y103,AD103,AI103,AN103,AS103)))</f>
        <v>0</v>
      </c>
      <c r="AY103" s="20">
        <f t="shared" si="13"/>
        <v>0</v>
      </c>
      <c r="AZ103" s="20">
        <f t="shared" si="25"/>
        <v>0</v>
      </c>
      <c r="BA103" s="20">
        <f>ROUND(AZ103*Priority!D17/12,2)</f>
        <v>0</v>
      </c>
      <c r="BB103" s="20">
        <f>MIN(AZ103+BA103,Priority!E17)</f>
        <v>0</v>
      </c>
      <c r="BC103" s="20">
        <f>MIN(MAX(0,AZ103+BA103-BB103),MAX(0,Overview!$B$11-SUM(I103,N103,S103,X103,AC103,AH103,AM103,AR103,AW103,BB103)-SUM(J103,O103,T103,Y103,AD103,AI103,AN103,AS103,AX103)))</f>
        <v>0</v>
      </c>
      <c r="BD103" s="20">
        <f t="shared" si="14"/>
        <v>0</v>
      </c>
    </row>
    <row r="104" ht="22.5" customHeight="1">
      <c r="A104" s="4">
        <v>97.0</v>
      </c>
      <c r="B104" s="20">
        <f t="shared" ref="B104:C104" si="119">SUM(G104,L104,Q104,V104,AA104,AF104,AK104,AP104,AU104,AZ104)</f>
        <v>0</v>
      </c>
      <c r="C104" s="20">
        <f t="shared" si="119"/>
        <v>0</v>
      </c>
      <c r="D104" s="20">
        <f t="shared" si="3"/>
        <v>0</v>
      </c>
      <c r="E104" s="20">
        <f t="shared" si="4"/>
        <v>0</v>
      </c>
      <c r="F104" s="20">
        <f>MAX(0,Overview!$B$11-D104)</f>
        <v>0</v>
      </c>
      <c r="G104" s="20">
        <f t="shared" si="16"/>
        <v>0</v>
      </c>
      <c r="H104" s="20">
        <f>ROUND(G104*Priority!D8/12,2)</f>
        <v>0</v>
      </c>
      <c r="I104" s="20">
        <f>MIN(G104+H104,Priority!E8)</f>
        <v>0</v>
      </c>
      <c r="J104" s="20">
        <f>MIN(MAX(0,G104+H104-I104),MAX(0,Overview!$B$11-SUM(I104,N104,S104,X104,AC104,AH104,AM104,AR104,AW104,BB104)))</f>
        <v>0</v>
      </c>
      <c r="K104" s="20">
        <f t="shared" si="5"/>
        <v>0</v>
      </c>
      <c r="L104" s="20">
        <f t="shared" si="17"/>
        <v>0</v>
      </c>
      <c r="M104" s="20">
        <f>ROUND(L104*Priority!D9/12,2)</f>
        <v>0</v>
      </c>
      <c r="N104" s="20">
        <f>MIN(L104+M104,Priority!E9)</f>
        <v>0</v>
      </c>
      <c r="O104" s="20">
        <f>MIN(MAX(0,L104+M104-N104),MAX(0,Overview!$B$11-SUM(I104,N104,S104,X104,AC104,AH104,AM104,AR104,AW104,BB104)-SUM(J104)))</f>
        <v>0</v>
      </c>
      <c r="P104" s="20">
        <f t="shared" si="6"/>
        <v>0</v>
      </c>
      <c r="Q104" s="20">
        <f t="shared" si="18"/>
        <v>0</v>
      </c>
      <c r="R104" s="20">
        <f>ROUND(Q104*Priority!D10/12,2)</f>
        <v>0</v>
      </c>
      <c r="S104" s="20">
        <f>MIN(Q104+R104,Priority!E10)</f>
        <v>0</v>
      </c>
      <c r="T104" s="20">
        <f>MIN(MAX(0,Q104+R104-S104),MAX(0,Overview!$B$11-SUM(I104,N104,S104,X104,AC104,AH104,AM104,AR104,AW104,BB104)-SUM(J104,O104)))</f>
        <v>0</v>
      </c>
      <c r="U104" s="20">
        <f t="shared" si="7"/>
        <v>0</v>
      </c>
      <c r="V104" s="20">
        <f t="shared" si="19"/>
        <v>0</v>
      </c>
      <c r="W104" s="20">
        <f>ROUND(V104*Priority!D11/12,2)</f>
        <v>0</v>
      </c>
      <c r="X104" s="20">
        <f>MIN(V104+W104,Priority!E11)</f>
        <v>0</v>
      </c>
      <c r="Y104" s="20">
        <f>MIN(MAX(0,V104+W104-X104),MAX(0,Overview!$B$11-SUM(I104,N104,S104,X104,AC104,AH104,AM104,AR104,AW104,BB104)-SUM(J104,O104,T104)))</f>
        <v>0</v>
      </c>
      <c r="Z104" s="20">
        <f t="shared" si="8"/>
        <v>0</v>
      </c>
      <c r="AA104" s="20">
        <f t="shared" si="20"/>
        <v>0</v>
      </c>
      <c r="AB104" s="20">
        <f>ROUND(AA104*Priority!D12/12,2)</f>
        <v>0</v>
      </c>
      <c r="AC104" s="20">
        <f>MIN(AA104+AB104,Priority!E12)</f>
        <v>0</v>
      </c>
      <c r="AD104" s="20">
        <f>MIN(MAX(0,AA104+AB104-AC104),MAX(0,Overview!$B$11-SUM(I104,N104,S104,X104,AC104,AH104,AM104,AR104,AW104,BB104)-SUM(J104,O104,T104,Y104)))</f>
        <v>0</v>
      </c>
      <c r="AE104" s="20">
        <f t="shared" si="9"/>
        <v>0</v>
      </c>
      <c r="AF104" s="20">
        <f t="shared" si="21"/>
        <v>0</v>
      </c>
      <c r="AG104" s="20">
        <f>ROUND(AF104*Priority!D13/12,2)</f>
        <v>0</v>
      </c>
      <c r="AH104" s="20">
        <f>MIN(AF104+AG104,Priority!E13)</f>
        <v>0</v>
      </c>
      <c r="AI104" s="20">
        <f>MIN(MAX(0,AF104+AG104-AH104),MAX(0,Overview!$B$11-SUM(I104,N104,S104,X104,AC104,AH104,AM104,AR104,AW104,BB104)-SUM(J104,O104,T104,Y104,AD104)))</f>
        <v>0</v>
      </c>
      <c r="AJ104" s="20">
        <f t="shared" si="10"/>
        <v>0</v>
      </c>
      <c r="AK104" s="20">
        <f t="shared" si="22"/>
        <v>0</v>
      </c>
      <c r="AL104" s="20">
        <f>ROUND(AK104*Priority!D14/12,2)</f>
        <v>0</v>
      </c>
      <c r="AM104" s="20">
        <f>MIN(AK104+AL104,Priority!E14)</f>
        <v>0</v>
      </c>
      <c r="AN104" s="20">
        <f>MIN(MAX(0,AK104+AL104-AM104),MAX(0,Overview!$B$11-SUM(I104,N104,S104,X104,AC104,AH104,AM104,AR104,AW104,BB104)-SUM(J104,O104,T104,Y104,AD104,AI104)))</f>
        <v>0</v>
      </c>
      <c r="AO104" s="20">
        <f t="shared" si="11"/>
        <v>0</v>
      </c>
      <c r="AP104" s="20">
        <f t="shared" si="23"/>
        <v>0</v>
      </c>
      <c r="AQ104" s="20">
        <f>ROUND(AP104*Priority!D15/12,2)</f>
        <v>0</v>
      </c>
      <c r="AR104" s="20">
        <f>MIN(AP104+AQ104,Priority!E15)</f>
        <v>0</v>
      </c>
      <c r="AS104" s="20">
        <f>MIN(MAX(0,AP104+AQ104-AR104),MAX(0,Overview!$B$11-SUM(I104,N104,S104,X104,AC104,AH104,AM104,AR104,AW104,BB104)-SUM(J104,O104,T104,Y104,AD104,AI104,AN104)))</f>
        <v>0</v>
      </c>
      <c r="AT104" s="20">
        <f t="shared" si="12"/>
        <v>0</v>
      </c>
      <c r="AU104" s="20">
        <f t="shared" si="24"/>
        <v>0</v>
      </c>
      <c r="AV104" s="20">
        <f>ROUND(AU104*Priority!D16/12,2)</f>
        <v>0</v>
      </c>
      <c r="AW104" s="20">
        <f>MIN(AU104+AV104,Priority!E16)</f>
        <v>0</v>
      </c>
      <c r="AX104" s="20">
        <f>MIN(MAX(0,AU104+AV104-AW104),MAX(0,Overview!$B$11-SUM(I104,N104,S104,X104,AC104,AH104,AM104,AR104,AW104,BB104)-SUM(J104,O104,T104,Y104,AD104,AI104,AN104,AS104)))</f>
        <v>0</v>
      </c>
      <c r="AY104" s="20">
        <f t="shared" si="13"/>
        <v>0</v>
      </c>
      <c r="AZ104" s="20">
        <f t="shared" si="25"/>
        <v>0</v>
      </c>
      <c r="BA104" s="20">
        <f>ROUND(AZ104*Priority!D17/12,2)</f>
        <v>0</v>
      </c>
      <c r="BB104" s="20">
        <f>MIN(AZ104+BA104,Priority!E17)</f>
        <v>0</v>
      </c>
      <c r="BC104" s="20">
        <f>MIN(MAX(0,AZ104+BA104-BB104),MAX(0,Overview!$B$11-SUM(I104,N104,S104,X104,AC104,AH104,AM104,AR104,AW104,BB104)-SUM(J104,O104,T104,Y104,AD104,AI104,AN104,AS104,AX104)))</f>
        <v>0</v>
      </c>
      <c r="BD104" s="20">
        <f t="shared" si="14"/>
        <v>0</v>
      </c>
    </row>
    <row r="105" ht="22.5" customHeight="1">
      <c r="A105" s="4">
        <v>98.0</v>
      </c>
      <c r="B105" s="20">
        <f t="shared" ref="B105:C105" si="120">SUM(G105,L105,Q105,V105,AA105,AF105,AK105,AP105,AU105,AZ105)</f>
        <v>0</v>
      </c>
      <c r="C105" s="20">
        <f t="shared" si="120"/>
        <v>0</v>
      </c>
      <c r="D105" s="20">
        <f t="shared" si="3"/>
        <v>0</v>
      </c>
      <c r="E105" s="20">
        <f t="shared" si="4"/>
        <v>0</v>
      </c>
      <c r="F105" s="20">
        <f>MAX(0,Overview!$B$11-D105)</f>
        <v>0</v>
      </c>
      <c r="G105" s="20">
        <f t="shared" si="16"/>
        <v>0</v>
      </c>
      <c r="H105" s="20">
        <f>ROUND(G105*Priority!D8/12,2)</f>
        <v>0</v>
      </c>
      <c r="I105" s="20">
        <f>MIN(G105+H105,Priority!E8)</f>
        <v>0</v>
      </c>
      <c r="J105" s="20">
        <f>MIN(MAX(0,G105+H105-I105),MAX(0,Overview!$B$11-SUM(I105,N105,S105,X105,AC105,AH105,AM105,AR105,AW105,BB105)))</f>
        <v>0</v>
      </c>
      <c r="K105" s="20">
        <f t="shared" si="5"/>
        <v>0</v>
      </c>
      <c r="L105" s="20">
        <f t="shared" si="17"/>
        <v>0</v>
      </c>
      <c r="M105" s="20">
        <f>ROUND(L105*Priority!D9/12,2)</f>
        <v>0</v>
      </c>
      <c r="N105" s="20">
        <f>MIN(L105+M105,Priority!E9)</f>
        <v>0</v>
      </c>
      <c r="O105" s="20">
        <f>MIN(MAX(0,L105+M105-N105),MAX(0,Overview!$B$11-SUM(I105,N105,S105,X105,AC105,AH105,AM105,AR105,AW105,BB105)-SUM(J105)))</f>
        <v>0</v>
      </c>
      <c r="P105" s="20">
        <f t="shared" si="6"/>
        <v>0</v>
      </c>
      <c r="Q105" s="20">
        <f t="shared" si="18"/>
        <v>0</v>
      </c>
      <c r="R105" s="20">
        <f>ROUND(Q105*Priority!D10/12,2)</f>
        <v>0</v>
      </c>
      <c r="S105" s="20">
        <f>MIN(Q105+R105,Priority!E10)</f>
        <v>0</v>
      </c>
      <c r="T105" s="20">
        <f>MIN(MAX(0,Q105+R105-S105),MAX(0,Overview!$B$11-SUM(I105,N105,S105,X105,AC105,AH105,AM105,AR105,AW105,BB105)-SUM(J105,O105)))</f>
        <v>0</v>
      </c>
      <c r="U105" s="20">
        <f t="shared" si="7"/>
        <v>0</v>
      </c>
      <c r="V105" s="20">
        <f t="shared" si="19"/>
        <v>0</v>
      </c>
      <c r="W105" s="20">
        <f>ROUND(V105*Priority!D11/12,2)</f>
        <v>0</v>
      </c>
      <c r="X105" s="20">
        <f>MIN(V105+W105,Priority!E11)</f>
        <v>0</v>
      </c>
      <c r="Y105" s="20">
        <f>MIN(MAX(0,V105+W105-X105),MAX(0,Overview!$B$11-SUM(I105,N105,S105,X105,AC105,AH105,AM105,AR105,AW105,BB105)-SUM(J105,O105,T105)))</f>
        <v>0</v>
      </c>
      <c r="Z105" s="20">
        <f t="shared" si="8"/>
        <v>0</v>
      </c>
      <c r="AA105" s="20">
        <f t="shared" si="20"/>
        <v>0</v>
      </c>
      <c r="AB105" s="20">
        <f>ROUND(AA105*Priority!D12/12,2)</f>
        <v>0</v>
      </c>
      <c r="AC105" s="20">
        <f>MIN(AA105+AB105,Priority!E12)</f>
        <v>0</v>
      </c>
      <c r="AD105" s="20">
        <f>MIN(MAX(0,AA105+AB105-AC105),MAX(0,Overview!$B$11-SUM(I105,N105,S105,X105,AC105,AH105,AM105,AR105,AW105,BB105)-SUM(J105,O105,T105,Y105)))</f>
        <v>0</v>
      </c>
      <c r="AE105" s="20">
        <f t="shared" si="9"/>
        <v>0</v>
      </c>
      <c r="AF105" s="20">
        <f t="shared" si="21"/>
        <v>0</v>
      </c>
      <c r="AG105" s="20">
        <f>ROUND(AF105*Priority!D13/12,2)</f>
        <v>0</v>
      </c>
      <c r="AH105" s="20">
        <f>MIN(AF105+AG105,Priority!E13)</f>
        <v>0</v>
      </c>
      <c r="AI105" s="20">
        <f>MIN(MAX(0,AF105+AG105-AH105),MAX(0,Overview!$B$11-SUM(I105,N105,S105,X105,AC105,AH105,AM105,AR105,AW105,BB105)-SUM(J105,O105,T105,Y105,AD105)))</f>
        <v>0</v>
      </c>
      <c r="AJ105" s="20">
        <f t="shared" si="10"/>
        <v>0</v>
      </c>
      <c r="AK105" s="20">
        <f t="shared" si="22"/>
        <v>0</v>
      </c>
      <c r="AL105" s="20">
        <f>ROUND(AK105*Priority!D14/12,2)</f>
        <v>0</v>
      </c>
      <c r="AM105" s="20">
        <f>MIN(AK105+AL105,Priority!E14)</f>
        <v>0</v>
      </c>
      <c r="AN105" s="20">
        <f>MIN(MAX(0,AK105+AL105-AM105),MAX(0,Overview!$B$11-SUM(I105,N105,S105,X105,AC105,AH105,AM105,AR105,AW105,BB105)-SUM(J105,O105,T105,Y105,AD105,AI105)))</f>
        <v>0</v>
      </c>
      <c r="AO105" s="20">
        <f t="shared" si="11"/>
        <v>0</v>
      </c>
      <c r="AP105" s="20">
        <f t="shared" si="23"/>
        <v>0</v>
      </c>
      <c r="AQ105" s="20">
        <f>ROUND(AP105*Priority!D15/12,2)</f>
        <v>0</v>
      </c>
      <c r="AR105" s="20">
        <f>MIN(AP105+AQ105,Priority!E15)</f>
        <v>0</v>
      </c>
      <c r="AS105" s="20">
        <f>MIN(MAX(0,AP105+AQ105-AR105),MAX(0,Overview!$B$11-SUM(I105,N105,S105,X105,AC105,AH105,AM105,AR105,AW105,BB105)-SUM(J105,O105,T105,Y105,AD105,AI105,AN105)))</f>
        <v>0</v>
      </c>
      <c r="AT105" s="20">
        <f t="shared" si="12"/>
        <v>0</v>
      </c>
      <c r="AU105" s="20">
        <f t="shared" si="24"/>
        <v>0</v>
      </c>
      <c r="AV105" s="20">
        <f>ROUND(AU105*Priority!D16/12,2)</f>
        <v>0</v>
      </c>
      <c r="AW105" s="20">
        <f>MIN(AU105+AV105,Priority!E16)</f>
        <v>0</v>
      </c>
      <c r="AX105" s="20">
        <f>MIN(MAX(0,AU105+AV105-AW105),MAX(0,Overview!$B$11-SUM(I105,N105,S105,X105,AC105,AH105,AM105,AR105,AW105,BB105)-SUM(J105,O105,T105,Y105,AD105,AI105,AN105,AS105)))</f>
        <v>0</v>
      </c>
      <c r="AY105" s="20">
        <f t="shared" si="13"/>
        <v>0</v>
      </c>
      <c r="AZ105" s="20">
        <f t="shared" si="25"/>
        <v>0</v>
      </c>
      <c r="BA105" s="20">
        <f>ROUND(AZ105*Priority!D17/12,2)</f>
        <v>0</v>
      </c>
      <c r="BB105" s="20">
        <f>MIN(AZ105+BA105,Priority!E17)</f>
        <v>0</v>
      </c>
      <c r="BC105" s="20">
        <f>MIN(MAX(0,AZ105+BA105-BB105),MAX(0,Overview!$B$11-SUM(I105,N105,S105,X105,AC105,AH105,AM105,AR105,AW105,BB105)-SUM(J105,O105,T105,Y105,AD105,AI105,AN105,AS105,AX105)))</f>
        <v>0</v>
      </c>
      <c r="BD105" s="20">
        <f t="shared" si="14"/>
        <v>0</v>
      </c>
    </row>
    <row r="106" ht="22.5" customHeight="1">
      <c r="A106" s="4">
        <v>99.0</v>
      </c>
      <c r="B106" s="20">
        <f t="shared" ref="B106:C106" si="121">SUM(G106,L106,Q106,V106,AA106,AF106,AK106,AP106,AU106,AZ106)</f>
        <v>0</v>
      </c>
      <c r="C106" s="20">
        <f t="shared" si="121"/>
        <v>0</v>
      </c>
      <c r="D106" s="20">
        <f t="shared" si="3"/>
        <v>0</v>
      </c>
      <c r="E106" s="20">
        <f t="shared" si="4"/>
        <v>0</v>
      </c>
      <c r="F106" s="20">
        <f>MAX(0,Overview!$B$11-D106)</f>
        <v>0</v>
      </c>
      <c r="G106" s="20">
        <f t="shared" si="16"/>
        <v>0</v>
      </c>
      <c r="H106" s="20">
        <f>ROUND(G106*Priority!D8/12,2)</f>
        <v>0</v>
      </c>
      <c r="I106" s="20">
        <f>MIN(G106+H106,Priority!E8)</f>
        <v>0</v>
      </c>
      <c r="J106" s="20">
        <f>MIN(MAX(0,G106+H106-I106),MAX(0,Overview!$B$11-SUM(I106,N106,S106,X106,AC106,AH106,AM106,AR106,AW106,BB106)))</f>
        <v>0</v>
      </c>
      <c r="K106" s="20">
        <f t="shared" si="5"/>
        <v>0</v>
      </c>
      <c r="L106" s="20">
        <f t="shared" si="17"/>
        <v>0</v>
      </c>
      <c r="M106" s="20">
        <f>ROUND(L106*Priority!D9/12,2)</f>
        <v>0</v>
      </c>
      <c r="N106" s="20">
        <f>MIN(L106+M106,Priority!E9)</f>
        <v>0</v>
      </c>
      <c r="O106" s="20">
        <f>MIN(MAX(0,L106+M106-N106),MAX(0,Overview!$B$11-SUM(I106,N106,S106,X106,AC106,AH106,AM106,AR106,AW106,BB106)-SUM(J106)))</f>
        <v>0</v>
      </c>
      <c r="P106" s="20">
        <f t="shared" si="6"/>
        <v>0</v>
      </c>
      <c r="Q106" s="20">
        <f t="shared" si="18"/>
        <v>0</v>
      </c>
      <c r="R106" s="20">
        <f>ROUND(Q106*Priority!D10/12,2)</f>
        <v>0</v>
      </c>
      <c r="S106" s="20">
        <f>MIN(Q106+R106,Priority!E10)</f>
        <v>0</v>
      </c>
      <c r="T106" s="20">
        <f>MIN(MAX(0,Q106+R106-S106),MAX(0,Overview!$B$11-SUM(I106,N106,S106,X106,AC106,AH106,AM106,AR106,AW106,BB106)-SUM(J106,O106)))</f>
        <v>0</v>
      </c>
      <c r="U106" s="20">
        <f t="shared" si="7"/>
        <v>0</v>
      </c>
      <c r="V106" s="20">
        <f t="shared" si="19"/>
        <v>0</v>
      </c>
      <c r="W106" s="20">
        <f>ROUND(V106*Priority!D11/12,2)</f>
        <v>0</v>
      </c>
      <c r="X106" s="20">
        <f>MIN(V106+W106,Priority!E11)</f>
        <v>0</v>
      </c>
      <c r="Y106" s="20">
        <f>MIN(MAX(0,V106+W106-X106),MAX(0,Overview!$B$11-SUM(I106,N106,S106,X106,AC106,AH106,AM106,AR106,AW106,BB106)-SUM(J106,O106,T106)))</f>
        <v>0</v>
      </c>
      <c r="Z106" s="20">
        <f t="shared" si="8"/>
        <v>0</v>
      </c>
      <c r="AA106" s="20">
        <f t="shared" si="20"/>
        <v>0</v>
      </c>
      <c r="AB106" s="20">
        <f>ROUND(AA106*Priority!D12/12,2)</f>
        <v>0</v>
      </c>
      <c r="AC106" s="20">
        <f>MIN(AA106+AB106,Priority!E12)</f>
        <v>0</v>
      </c>
      <c r="AD106" s="20">
        <f>MIN(MAX(0,AA106+AB106-AC106),MAX(0,Overview!$B$11-SUM(I106,N106,S106,X106,AC106,AH106,AM106,AR106,AW106,BB106)-SUM(J106,O106,T106,Y106)))</f>
        <v>0</v>
      </c>
      <c r="AE106" s="20">
        <f t="shared" si="9"/>
        <v>0</v>
      </c>
      <c r="AF106" s="20">
        <f t="shared" si="21"/>
        <v>0</v>
      </c>
      <c r="AG106" s="20">
        <f>ROUND(AF106*Priority!D13/12,2)</f>
        <v>0</v>
      </c>
      <c r="AH106" s="20">
        <f>MIN(AF106+AG106,Priority!E13)</f>
        <v>0</v>
      </c>
      <c r="AI106" s="20">
        <f>MIN(MAX(0,AF106+AG106-AH106),MAX(0,Overview!$B$11-SUM(I106,N106,S106,X106,AC106,AH106,AM106,AR106,AW106,BB106)-SUM(J106,O106,T106,Y106,AD106)))</f>
        <v>0</v>
      </c>
      <c r="AJ106" s="20">
        <f t="shared" si="10"/>
        <v>0</v>
      </c>
      <c r="AK106" s="20">
        <f t="shared" si="22"/>
        <v>0</v>
      </c>
      <c r="AL106" s="20">
        <f>ROUND(AK106*Priority!D14/12,2)</f>
        <v>0</v>
      </c>
      <c r="AM106" s="20">
        <f>MIN(AK106+AL106,Priority!E14)</f>
        <v>0</v>
      </c>
      <c r="AN106" s="20">
        <f>MIN(MAX(0,AK106+AL106-AM106),MAX(0,Overview!$B$11-SUM(I106,N106,S106,X106,AC106,AH106,AM106,AR106,AW106,BB106)-SUM(J106,O106,T106,Y106,AD106,AI106)))</f>
        <v>0</v>
      </c>
      <c r="AO106" s="20">
        <f t="shared" si="11"/>
        <v>0</v>
      </c>
      <c r="AP106" s="20">
        <f t="shared" si="23"/>
        <v>0</v>
      </c>
      <c r="AQ106" s="20">
        <f>ROUND(AP106*Priority!D15/12,2)</f>
        <v>0</v>
      </c>
      <c r="AR106" s="20">
        <f>MIN(AP106+AQ106,Priority!E15)</f>
        <v>0</v>
      </c>
      <c r="AS106" s="20">
        <f>MIN(MAX(0,AP106+AQ106-AR106),MAX(0,Overview!$B$11-SUM(I106,N106,S106,X106,AC106,AH106,AM106,AR106,AW106,BB106)-SUM(J106,O106,T106,Y106,AD106,AI106,AN106)))</f>
        <v>0</v>
      </c>
      <c r="AT106" s="20">
        <f t="shared" si="12"/>
        <v>0</v>
      </c>
      <c r="AU106" s="20">
        <f t="shared" si="24"/>
        <v>0</v>
      </c>
      <c r="AV106" s="20">
        <f>ROUND(AU106*Priority!D16/12,2)</f>
        <v>0</v>
      </c>
      <c r="AW106" s="20">
        <f>MIN(AU106+AV106,Priority!E16)</f>
        <v>0</v>
      </c>
      <c r="AX106" s="20">
        <f>MIN(MAX(0,AU106+AV106-AW106),MAX(0,Overview!$B$11-SUM(I106,N106,S106,X106,AC106,AH106,AM106,AR106,AW106,BB106)-SUM(J106,O106,T106,Y106,AD106,AI106,AN106,AS106)))</f>
        <v>0</v>
      </c>
      <c r="AY106" s="20">
        <f t="shared" si="13"/>
        <v>0</v>
      </c>
      <c r="AZ106" s="20">
        <f t="shared" si="25"/>
        <v>0</v>
      </c>
      <c r="BA106" s="20">
        <f>ROUND(AZ106*Priority!D17/12,2)</f>
        <v>0</v>
      </c>
      <c r="BB106" s="20">
        <f>MIN(AZ106+BA106,Priority!E17)</f>
        <v>0</v>
      </c>
      <c r="BC106" s="20">
        <f>MIN(MAX(0,AZ106+BA106-BB106),MAX(0,Overview!$B$11-SUM(I106,N106,S106,X106,AC106,AH106,AM106,AR106,AW106,BB106)-SUM(J106,O106,T106,Y106,AD106,AI106,AN106,AS106,AX106)))</f>
        <v>0</v>
      </c>
      <c r="BD106" s="20">
        <f t="shared" si="14"/>
        <v>0</v>
      </c>
    </row>
    <row r="107" ht="22.5" customHeight="1">
      <c r="A107" s="4">
        <v>100.0</v>
      </c>
      <c r="B107" s="20">
        <f t="shared" ref="B107:C107" si="122">SUM(G107,L107,Q107,V107,AA107,AF107,AK107,AP107,AU107,AZ107)</f>
        <v>0</v>
      </c>
      <c r="C107" s="20">
        <f t="shared" si="122"/>
        <v>0</v>
      </c>
      <c r="D107" s="20">
        <f t="shared" si="3"/>
        <v>0</v>
      </c>
      <c r="E107" s="20">
        <f t="shared" si="4"/>
        <v>0</v>
      </c>
      <c r="F107" s="20">
        <f>MAX(0,Overview!$B$11-D107)</f>
        <v>0</v>
      </c>
      <c r="G107" s="20">
        <f t="shared" si="16"/>
        <v>0</v>
      </c>
      <c r="H107" s="20">
        <f>ROUND(G107*Priority!D8/12,2)</f>
        <v>0</v>
      </c>
      <c r="I107" s="20">
        <f>MIN(G107+H107,Priority!E8)</f>
        <v>0</v>
      </c>
      <c r="J107" s="20">
        <f>MIN(MAX(0,G107+H107-I107),MAX(0,Overview!$B$11-SUM(I107,N107,S107,X107,AC107,AH107,AM107,AR107,AW107,BB107)))</f>
        <v>0</v>
      </c>
      <c r="K107" s="20">
        <f t="shared" si="5"/>
        <v>0</v>
      </c>
      <c r="L107" s="20">
        <f t="shared" si="17"/>
        <v>0</v>
      </c>
      <c r="M107" s="20">
        <f>ROUND(L107*Priority!D9/12,2)</f>
        <v>0</v>
      </c>
      <c r="N107" s="20">
        <f>MIN(L107+M107,Priority!E9)</f>
        <v>0</v>
      </c>
      <c r="O107" s="20">
        <f>MIN(MAX(0,L107+M107-N107),MAX(0,Overview!$B$11-SUM(I107,N107,S107,X107,AC107,AH107,AM107,AR107,AW107,BB107)-SUM(J107)))</f>
        <v>0</v>
      </c>
      <c r="P107" s="20">
        <f t="shared" si="6"/>
        <v>0</v>
      </c>
      <c r="Q107" s="20">
        <f t="shared" si="18"/>
        <v>0</v>
      </c>
      <c r="R107" s="20">
        <f>ROUND(Q107*Priority!D10/12,2)</f>
        <v>0</v>
      </c>
      <c r="S107" s="20">
        <f>MIN(Q107+R107,Priority!E10)</f>
        <v>0</v>
      </c>
      <c r="T107" s="20">
        <f>MIN(MAX(0,Q107+R107-S107),MAX(0,Overview!$B$11-SUM(I107,N107,S107,X107,AC107,AH107,AM107,AR107,AW107,BB107)-SUM(J107,O107)))</f>
        <v>0</v>
      </c>
      <c r="U107" s="20">
        <f t="shared" si="7"/>
        <v>0</v>
      </c>
      <c r="V107" s="20">
        <f t="shared" si="19"/>
        <v>0</v>
      </c>
      <c r="W107" s="20">
        <f>ROUND(V107*Priority!D11/12,2)</f>
        <v>0</v>
      </c>
      <c r="X107" s="20">
        <f>MIN(V107+W107,Priority!E11)</f>
        <v>0</v>
      </c>
      <c r="Y107" s="20">
        <f>MIN(MAX(0,V107+W107-X107),MAX(0,Overview!$B$11-SUM(I107,N107,S107,X107,AC107,AH107,AM107,AR107,AW107,BB107)-SUM(J107,O107,T107)))</f>
        <v>0</v>
      </c>
      <c r="Z107" s="20">
        <f t="shared" si="8"/>
        <v>0</v>
      </c>
      <c r="AA107" s="20">
        <f t="shared" si="20"/>
        <v>0</v>
      </c>
      <c r="AB107" s="20">
        <f>ROUND(AA107*Priority!D12/12,2)</f>
        <v>0</v>
      </c>
      <c r="AC107" s="20">
        <f>MIN(AA107+AB107,Priority!E12)</f>
        <v>0</v>
      </c>
      <c r="AD107" s="20">
        <f>MIN(MAX(0,AA107+AB107-AC107),MAX(0,Overview!$B$11-SUM(I107,N107,S107,X107,AC107,AH107,AM107,AR107,AW107,BB107)-SUM(J107,O107,T107,Y107)))</f>
        <v>0</v>
      </c>
      <c r="AE107" s="20">
        <f t="shared" si="9"/>
        <v>0</v>
      </c>
      <c r="AF107" s="20">
        <f t="shared" si="21"/>
        <v>0</v>
      </c>
      <c r="AG107" s="20">
        <f>ROUND(AF107*Priority!D13/12,2)</f>
        <v>0</v>
      </c>
      <c r="AH107" s="20">
        <f>MIN(AF107+AG107,Priority!E13)</f>
        <v>0</v>
      </c>
      <c r="AI107" s="20">
        <f>MIN(MAX(0,AF107+AG107-AH107),MAX(0,Overview!$B$11-SUM(I107,N107,S107,X107,AC107,AH107,AM107,AR107,AW107,BB107)-SUM(J107,O107,T107,Y107,AD107)))</f>
        <v>0</v>
      </c>
      <c r="AJ107" s="20">
        <f t="shared" si="10"/>
        <v>0</v>
      </c>
      <c r="AK107" s="20">
        <f t="shared" si="22"/>
        <v>0</v>
      </c>
      <c r="AL107" s="20">
        <f>ROUND(AK107*Priority!D14/12,2)</f>
        <v>0</v>
      </c>
      <c r="AM107" s="20">
        <f>MIN(AK107+AL107,Priority!E14)</f>
        <v>0</v>
      </c>
      <c r="AN107" s="20">
        <f>MIN(MAX(0,AK107+AL107-AM107),MAX(0,Overview!$B$11-SUM(I107,N107,S107,X107,AC107,AH107,AM107,AR107,AW107,BB107)-SUM(J107,O107,T107,Y107,AD107,AI107)))</f>
        <v>0</v>
      </c>
      <c r="AO107" s="20">
        <f t="shared" si="11"/>
        <v>0</v>
      </c>
      <c r="AP107" s="20">
        <f t="shared" si="23"/>
        <v>0</v>
      </c>
      <c r="AQ107" s="20">
        <f>ROUND(AP107*Priority!D15/12,2)</f>
        <v>0</v>
      </c>
      <c r="AR107" s="20">
        <f>MIN(AP107+AQ107,Priority!E15)</f>
        <v>0</v>
      </c>
      <c r="AS107" s="20">
        <f>MIN(MAX(0,AP107+AQ107-AR107),MAX(0,Overview!$B$11-SUM(I107,N107,S107,X107,AC107,AH107,AM107,AR107,AW107,BB107)-SUM(J107,O107,T107,Y107,AD107,AI107,AN107)))</f>
        <v>0</v>
      </c>
      <c r="AT107" s="20">
        <f t="shared" si="12"/>
        <v>0</v>
      </c>
      <c r="AU107" s="20">
        <f t="shared" si="24"/>
        <v>0</v>
      </c>
      <c r="AV107" s="20">
        <f>ROUND(AU107*Priority!D16/12,2)</f>
        <v>0</v>
      </c>
      <c r="AW107" s="20">
        <f>MIN(AU107+AV107,Priority!E16)</f>
        <v>0</v>
      </c>
      <c r="AX107" s="20">
        <f>MIN(MAX(0,AU107+AV107-AW107),MAX(0,Overview!$B$11-SUM(I107,N107,S107,X107,AC107,AH107,AM107,AR107,AW107,BB107)-SUM(J107,O107,T107,Y107,AD107,AI107,AN107,AS107)))</f>
        <v>0</v>
      </c>
      <c r="AY107" s="20">
        <f t="shared" si="13"/>
        <v>0</v>
      </c>
      <c r="AZ107" s="20">
        <f t="shared" si="25"/>
        <v>0</v>
      </c>
      <c r="BA107" s="20">
        <f>ROUND(AZ107*Priority!D17/12,2)</f>
        <v>0</v>
      </c>
      <c r="BB107" s="20">
        <f>MIN(AZ107+BA107,Priority!E17)</f>
        <v>0</v>
      </c>
      <c r="BC107" s="20">
        <f>MIN(MAX(0,AZ107+BA107-BB107),MAX(0,Overview!$B$11-SUM(I107,N107,S107,X107,AC107,AH107,AM107,AR107,AW107,BB107)-SUM(J107,O107,T107,Y107,AD107,AI107,AN107,AS107,AX107)))</f>
        <v>0</v>
      </c>
      <c r="BD107" s="20">
        <f t="shared" si="14"/>
        <v>0</v>
      </c>
    </row>
    <row r="108" ht="22.5" customHeight="1">
      <c r="A108" s="4">
        <v>101.0</v>
      </c>
      <c r="B108" s="20">
        <f t="shared" ref="B108:C108" si="123">SUM(G108,L108,Q108,V108,AA108,AF108,AK108,AP108,AU108,AZ108)</f>
        <v>0</v>
      </c>
      <c r="C108" s="20">
        <f t="shared" si="123"/>
        <v>0</v>
      </c>
      <c r="D108" s="20">
        <f t="shared" si="3"/>
        <v>0</v>
      </c>
      <c r="E108" s="20">
        <f t="shared" si="4"/>
        <v>0</v>
      </c>
      <c r="F108" s="20">
        <f>MAX(0,Overview!$B$11-D108)</f>
        <v>0</v>
      </c>
      <c r="G108" s="20">
        <f t="shared" si="16"/>
        <v>0</v>
      </c>
      <c r="H108" s="20">
        <f>ROUND(G108*Priority!D8/12,2)</f>
        <v>0</v>
      </c>
      <c r="I108" s="20">
        <f>MIN(G108+H108,Priority!E8)</f>
        <v>0</v>
      </c>
      <c r="J108" s="20">
        <f>MIN(MAX(0,G108+H108-I108),MAX(0,Overview!$B$11-SUM(I108,N108,S108,X108,AC108,AH108,AM108,AR108,AW108,BB108)))</f>
        <v>0</v>
      </c>
      <c r="K108" s="20">
        <f t="shared" si="5"/>
        <v>0</v>
      </c>
      <c r="L108" s="20">
        <f t="shared" si="17"/>
        <v>0</v>
      </c>
      <c r="M108" s="20">
        <f>ROUND(L108*Priority!D9/12,2)</f>
        <v>0</v>
      </c>
      <c r="N108" s="20">
        <f>MIN(L108+M108,Priority!E9)</f>
        <v>0</v>
      </c>
      <c r="O108" s="20">
        <f>MIN(MAX(0,L108+M108-N108),MAX(0,Overview!$B$11-SUM(I108,N108,S108,X108,AC108,AH108,AM108,AR108,AW108,BB108)-SUM(J108)))</f>
        <v>0</v>
      </c>
      <c r="P108" s="20">
        <f t="shared" si="6"/>
        <v>0</v>
      </c>
      <c r="Q108" s="20">
        <f t="shared" si="18"/>
        <v>0</v>
      </c>
      <c r="R108" s="20">
        <f>ROUND(Q108*Priority!D10/12,2)</f>
        <v>0</v>
      </c>
      <c r="S108" s="20">
        <f>MIN(Q108+R108,Priority!E10)</f>
        <v>0</v>
      </c>
      <c r="T108" s="20">
        <f>MIN(MAX(0,Q108+R108-S108),MAX(0,Overview!$B$11-SUM(I108,N108,S108,X108,AC108,AH108,AM108,AR108,AW108,BB108)-SUM(J108,O108)))</f>
        <v>0</v>
      </c>
      <c r="U108" s="20">
        <f t="shared" si="7"/>
        <v>0</v>
      </c>
      <c r="V108" s="20">
        <f t="shared" si="19"/>
        <v>0</v>
      </c>
      <c r="W108" s="20">
        <f>ROUND(V108*Priority!D11/12,2)</f>
        <v>0</v>
      </c>
      <c r="X108" s="20">
        <f>MIN(V108+W108,Priority!E11)</f>
        <v>0</v>
      </c>
      <c r="Y108" s="20">
        <f>MIN(MAX(0,V108+W108-X108),MAX(0,Overview!$B$11-SUM(I108,N108,S108,X108,AC108,AH108,AM108,AR108,AW108,BB108)-SUM(J108,O108,T108)))</f>
        <v>0</v>
      </c>
      <c r="Z108" s="20">
        <f t="shared" si="8"/>
        <v>0</v>
      </c>
      <c r="AA108" s="20">
        <f t="shared" si="20"/>
        <v>0</v>
      </c>
      <c r="AB108" s="20">
        <f>ROUND(AA108*Priority!D12/12,2)</f>
        <v>0</v>
      </c>
      <c r="AC108" s="20">
        <f>MIN(AA108+AB108,Priority!E12)</f>
        <v>0</v>
      </c>
      <c r="AD108" s="20">
        <f>MIN(MAX(0,AA108+AB108-AC108),MAX(0,Overview!$B$11-SUM(I108,N108,S108,X108,AC108,AH108,AM108,AR108,AW108,BB108)-SUM(J108,O108,T108,Y108)))</f>
        <v>0</v>
      </c>
      <c r="AE108" s="20">
        <f t="shared" si="9"/>
        <v>0</v>
      </c>
      <c r="AF108" s="20">
        <f t="shared" si="21"/>
        <v>0</v>
      </c>
      <c r="AG108" s="20">
        <f>ROUND(AF108*Priority!D13/12,2)</f>
        <v>0</v>
      </c>
      <c r="AH108" s="20">
        <f>MIN(AF108+AG108,Priority!E13)</f>
        <v>0</v>
      </c>
      <c r="AI108" s="20">
        <f>MIN(MAX(0,AF108+AG108-AH108),MAX(0,Overview!$B$11-SUM(I108,N108,S108,X108,AC108,AH108,AM108,AR108,AW108,BB108)-SUM(J108,O108,T108,Y108,AD108)))</f>
        <v>0</v>
      </c>
      <c r="AJ108" s="20">
        <f t="shared" si="10"/>
        <v>0</v>
      </c>
      <c r="AK108" s="20">
        <f t="shared" si="22"/>
        <v>0</v>
      </c>
      <c r="AL108" s="20">
        <f>ROUND(AK108*Priority!D14/12,2)</f>
        <v>0</v>
      </c>
      <c r="AM108" s="20">
        <f>MIN(AK108+AL108,Priority!E14)</f>
        <v>0</v>
      </c>
      <c r="AN108" s="20">
        <f>MIN(MAX(0,AK108+AL108-AM108),MAX(0,Overview!$B$11-SUM(I108,N108,S108,X108,AC108,AH108,AM108,AR108,AW108,BB108)-SUM(J108,O108,T108,Y108,AD108,AI108)))</f>
        <v>0</v>
      </c>
      <c r="AO108" s="20">
        <f t="shared" si="11"/>
        <v>0</v>
      </c>
      <c r="AP108" s="20">
        <f t="shared" si="23"/>
        <v>0</v>
      </c>
      <c r="AQ108" s="20">
        <f>ROUND(AP108*Priority!D15/12,2)</f>
        <v>0</v>
      </c>
      <c r="AR108" s="20">
        <f>MIN(AP108+AQ108,Priority!E15)</f>
        <v>0</v>
      </c>
      <c r="AS108" s="20">
        <f>MIN(MAX(0,AP108+AQ108-AR108),MAX(0,Overview!$B$11-SUM(I108,N108,S108,X108,AC108,AH108,AM108,AR108,AW108,BB108)-SUM(J108,O108,T108,Y108,AD108,AI108,AN108)))</f>
        <v>0</v>
      </c>
      <c r="AT108" s="20">
        <f t="shared" si="12"/>
        <v>0</v>
      </c>
      <c r="AU108" s="20">
        <f t="shared" si="24"/>
        <v>0</v>
      </c>
      <c r="AV108" s="20">
        <f>ROUND(AU108*Priority!D16/12,2)</f>
        <v>0</v>
      </c>
      <c r="AW108" s="20">
        <f>MIN(AU108+AV108,Priority!E16)</f>
        <v>0</v>
      </c>
      <c r="AX108" s="20">
        <f>MIN(MAX(0,AU108+AV108-AW108),MAX(0,Overview!$B$11-SUM(I108,N108,S108,X108,AC108,AH108,AM108,AR108,AW108,BB108)-SUM(J108,O108,T108,Y108,AD108,AI108,AN108,AS108)))</f>
        <v>0</v>
      </c>
      <c r="AY108" s="20">
        <f t="shared" si="13"/>
        <v>0</v>
      </c>
      <c r="AZ108" s="20">
        <f t="shared" si="25"/>
        <v>0</v>
      </c>
      <c r="BA108" s="20">
        <f>ROUND(AZ108*Priority!D17/12,2)</f>
        <v>0</v>
      </c>
      <c r="BB108" s="20">
        <f>MIN(AZ108+BA108,Priority!E17)</f>
        <v>0</v>
      </c>
      <c r="BC108" s="20">
        <f>MIN(MAX(0,AZ108+BA108-BB108),MAX(0,Overview!$B$11-SUM(I108,N108,S108,X108,AC108,AH108,AM108,AR108,AW108,BB108)-SUM(J108,O108,T108,Y108,AD108,AI108,AN108,AS108,AX108)))</f>
        <v>0</v>
      </c>
      <c r="BD108" s="20">
        <f t="shared" si="14"/>
        <v>0</v>
      </c>
    </row>
    <row r="109" ht="22.5" customHeight="1">
      <c r="A109" s="4">
        <v>102.0</v>
      </c>
      <c r="B109" s="20">
        <f t="shared" ref="B109:C109" si="124">SUM(G109,L109,Q109,V109,AA109,AF109,AK109,AP109,AU109,AZ109)</f>
        <v>0</v>
      </c>
      <c r="C109" s="20">
        <f t="shared" si="124"/>
        <v>0</v>
      </c>
      <c r="D109" s="20">
        <f t="shared" si="3"/>
        <v>0</v>
      </c>
      <c r="E109" s="20">
        <f t="shared" si="4"/>
        <v>0</v>
      </c>
      <c r="F109" s="20">
        <f>MAX(0,Overview!$B$11-D109)</f>
        <v>0</v>
      </c>
      <c r="G109" s="20">
        <f t="shared" si="16"/>
        <v>0</v>
      </c>
      <c r="H109" s="20">
        <f>ROUND(G109*Priority!D8/12,2)</f>
        <v>0</v>
      </c>
      <c r="I109" s="20">
        <f>MIN(G109+H109,Priority!E8)</f>
        <v>0</v>
      </c>
      <c r="J109" s="20">
        <f>MIN(MAX(0,G109+H109-I109),MAX(0,Overview!$B$11-SUM(I109,N109,S109,X109,AC109,AH109,AM109,AR109,AW109,BB109)))</f>
        <v>0</v>
      </c>
      <c r="K109" s="20">
        <f t="shared" si="5"/>
        <v>0</v>
      </c>
      <c r="L109" s="20">
        <f t="shared" si="17"/>
        <v>0</v>
      </c>
      <c r="M109" s="20">
        <f>ROUND(L109*Priority!D9/12,2)</f>
        <v>0</v>
      </c>
      <c r="N109" s="20">
        <f>MIN(L109+M109,Priority!E9)</f>
        <v>0</v>
      </c>
      <c r="O109" s="20">
        <f>MIN(MAX(0,L109+M109-N109),MAX(0,Overview!$B$11-SUM(I109,N109,S109,X109,AC109,AH109,AM109,AR109,AW109,BB109)-SUM(J109)))</f>
        <v>0</v>
      </c>
      <c r="P109" s="20">
        <f t="shared" si="6"/>
        <v>0</v>
      </c>
      <c r="Q109" s="20">
        <f t="shared" si="18"/>
        <v>0</v>
      </c>
      <c r="R109" s="20">
        <f>ROUND(Q109*Priority!D10/12,2)</f>
        <v>0</v>
      </c>
      <c r="S109" s="20">
        <f>MIN(Q109+R109,Priority!E10)</f>
        <v>0</v>
      </c>
      <c r="T109" s="20">
        <f>MIN(MAX(0,Q109+R109-S109),MAX(0,Overview!$B$11-SUM(I109,N109,S109,X109,AC109,AH109,AM109,AR109,AW109,BB109)-SUM(J109,O109)))</f>
        <v>0</v>
      </c>
      <c r="U109" s="20">
        <f t="shared" si="7"/>
        <v>0</v>
      </c>
      <c r="V109" s="20">
        <f t="shared" si="19"/>
        <v>0</v>
      </c>
      <c r="W109" s="20">
        <f>ROUND(V109*Priority!D11/12,2)</f>
        <v>0</v>
      </c>
      <c r="X109" s="20">
        <f>MIN(V109+W109,Priority!E11)</f>
        <v>0</v>
      </c>
      <c r="Y109" s="20">
        <f>MIN(MAX(0,V109+W109-X109),MAX(0,Overview!$B$11-SUM(I109,N109,S109,X109,AC109,AH109,AM109,AR109,AW109,BB109)-SUM(J109,O109,T109)))</f>
        <v>0</v>
      </c>
      <c r="Z109" s="20">
        <f t="shared" si="8"/>
        <v>0</v>
      </c>
      <c r="AA109" s="20">
        <f t="shared" si="20"/>
        <v>0</v>
      </c>
      <c r="AB109" s="20">
        <f>ROUND(AA109*Priority!D12/12,2)</f>
        <v>0</v>
      </c>
      <c r="AC109" s="20">
        <f>MIN(AA109+AB109,Priority!E12)</f>
        <v>0</v>
      </c>
      <c r="AD109" s="20">
        <f>MIN(MAX(0,AA109+AB109-AC109),MAX(0,Overview!$B$11-SUM(I109,N109,S109,X109,AC109,AH109,AM109,AR109,AW109,BB109)-SUM(J109,O109,T109,Y109)))</f>
        <v>0</v>
      </c>
      <c r="AE109" s="20">
        <f t="shared" si="9"/>
        <v>0</v>
      </c>
      <c r="AF109" s="20">
        <f t="shared" si="21"/>
        <v>0</v>
      </c>
      <c r="AG109" s="20">
        <f>ROUND(AF109*Priority!D13/12,2)</f>
        <v>0</v>
      </c>
      <c r="AH109" s="20">
        <f>MIN(AF109+AG109,Priority!E13)</f>
        <v>0</v>
      </c>
      <c r="AI109" s="20">
        <f>MIN(MAX(0,AF109+AG109-AH109),MAX(0,Overview!$B$11-SUM(I109,N109,S109,X109,AC109,AH109,AM109,AR109,AW109,BB109)-SUM(J109,O109,T109,Y109,AD109)))</f>
        <v>0</v>
      </c>
      <c r="AJ109" s="20">
        <f t="shared" si="10"/>
        <v>0</v>
      </c>
      <c r="AK109" s="20">
        <f t="shared" si="22"/>
        <v>0</v>
      </c>
      <c r="AL109" s="20">
        <f>ROUND(AK109*Priority!D14/12,2)</f>
        <v>0</v>
      </c>
      <c r="AM109" s="20">
        <f>MIN(AK109+AL109,Priority!E14)</f>
        <v>0</v>
      </c>
      <c r="AN109" s="20">
        <f>MIN(MAX(0,AK109+AL109-AM109),MAX(0,Overview!$B$11-SUM(I109,N109,S109,X109,AC109,AH109,AM109,AR109,AW109,BB109)-SUM(J109,O109,T109,Y109,AD109,AI109)))</f>
        <v>0</v>
      </c>
      <c r="AO109" s="20">
        <f t="shared" si="11"/>
        <v>0</v>
      </c>
      <c r="AP109" s="20">
        <f t="shared" si="23"/>
        <v>0</v>
      </c>
      <c r="AQ109" s="20">
        <f>ROUND(AP109*Priority!D15/12,2)</f>
        <v>0</v>
      </c>
      <c r="AR109" s="20">
        <f>MIN(AP109+AQ109,Priority!E15)</f>
        <v>0</v>
      </c>
      <c r="AS109" s="20">
        <f>MIN(MAX(0,AP109+AQ109-AR109),MAX(0,Overview!$B$11-SUM(I109,N109,S109,X109,AC109,AH109,AM109,AR109,AW109,BB109)-SUM(J109,O109,T109,Y109,AD109,AI109,AN109)))</f>
        <v>0</v>
      </c>
      <c r="AT109" s="20">
        <f t="shared" si="12"/>
        <v>0</v>
      </c>
      <c r="AU109" s="20">
        <f t="shared" si="24"/>
        <v>0</v>
      </c>
      <c r="AV109" s="20">
        <f>ROUND(AU109*Priority!D16/12,2)</f>
        <v>0</v>
      </c>
      <c r="AW109" s="20">
        <f>MIN(AU109+AV109,Priority!E16)</f>
        <v>0</v>
      </c>
      <c r="AX109" s="20">
        <f>MIN(MAX(0,AU109+AV109-AW109),MAX(0,Overview!$B$11-SUM(I109,N109,S109,X109,AC109,AH109,AM109,AR109,AW109,BB109)-SUM(J109,O109,T109,Y109,AD109,AI109,AN109,AS109)))</f>
        <v>0</v>
      </c>
      <c r="AY109" s="20">
        <f t="shared" si="13"/>
        <v>0</v>
      </c>
      <c r="AZ109" s="20">
        <f t="shared" si="25"/>
        <v>0</v>
      </c>
      <c r="BA109" s="20">
        <f>ROUND(AZ109*Priority!D17/12,2)</f>
        <v>0</v>
      </c>
      <c r="BB109" s="20">
        <f>MIN(AZ109+BA109,Priority!E17)</f>
        <v>0</v>
      </c>
      <c r="BC109" s="20">
        <f>MIN(MAX(0,AZ109+BA109-BB109),MAX(0,Overview!$B$11-SUM(I109,N109,S109,X109,AC109,AH109,AM109,AR109,AW109,BB109)-SUM(J109,O109,T109,Y109,AD109,AI109,AN109,AS109,AX109)))</f>
        <v>0</v>
      </c>
      <c r="BD109" s="20">
        <f t="shared" si="14"/>
        <v>0</v>
      </c>
    </row>
    <row r="110" ht="22.5" customHeight="1">
      <c r="A110" s="4">
        <v>103.0</v>
      </c>
      <c r="B110" s="20">
        <f t="shared" ref="B110:C110" si="125">SUM(G110,L110,Q110,V110,AA110,AF110,AK110,AP110,AU110,AZ110)</f>
        <v>0</v>
      </c>
      <c r="C110" s="20">
        <f t="shared" si="125"/>
        <v>0</v>
      </c>
      <c r="D110" s="20">
        <f t="shared" si="3"/>
        <v>0</v>
      </c>
      <c r="E110" s="20">
        <f t="shared" si="4"/>
        <v>0</v>
      </c>
      <c r="F110" s="20">
        <f>MAX(0,Overview!$B$11-D110)</f>
        <v>0</v>
      </c>
      <c r="G110" s="20">
        <f t="shared" si="16"/>
        <v>0</v>
      </c>
      <c r="H110" s="20">
        <f>ROUND(G110*Priority!D8/12,2)</f>
        <v>0</v>
      </c>
      <c r="I110" s="20">
        <f>MIN(G110+H110,Priority!E8)</f>
        <v>0</v>
      </c>
      <c r="J110" s="20">
        <f>MIN(MAX(0,G110+H110-I110),MAX(0,Overview!$B$11-SUM(I110,N110,S110,X110,AC110,AH110,AM110,AR110,AW110,BB110)))</f>
        <v>0</v>
      </c>
      <c r="K110" s="20">
        <f t="shared" si="5"/>
        <v>0</v>
      </c>
      <c r="L110" s="20">
        <f t="shared" si="17"/>
        <v>0</v>
      </c>
      <c r="M110" s="20">
        <f>ROUND(L110*Priority!D9/12,2)</f>
        <v>0</v>
      </c>
      <c r="N110" s="20">
        <f>MIN(L110+M110,Priority!E9)</f>
        <v>0</v>
      </c>
      <c r="O110" s="20">
        <f>MIN(MAX(0,L110+M110-N110),MAX(0,Overview!$B$11-SUM(I110,N110,S110,X110,AC110,AH110,AM110,AR110,AW110,BB110)-SUM(J110)))</f>
        <v>0</v>
      </c>
      <c r="P110" s="20">
        <f t="shared" si="6"/>
        <v>0</v>
      </c>
      <c r="Q110" s="20">
        <f t="shared" si="18"/>
        <v>0</v>
      </c>
      <c r="R110" s="20">
        <f>ROUND(Q110*Priority!D10/12,2)</f>
        <v>0</v>
      </c>
      <c r="S110" s="20">
        <f>MIN(Q110+R110,Priority!E10)</f>
        <v>0</v>
      </c>
      <c r="T110" s="20">
        <f>MIN(MAX(0,Q110+R110-S110),MAX(0,Overview!$B$11-SUM(I110,N110,S110,X110,AC110,AH110,AM110,AR110,AW110,BB110)-SUM(J110,O110)))</f>
        <v>0</v>
      </c>
      <c r="U110" s="20">
        <f t="shared" si="7"/>
        <v>0</v>
      </c>
      <c r="V110" s="20">
        <f t="shared" si="19"/>
        <v>0</v>
      </c>
      <c r="W110" s="20">
        <f>ROUND(V110*Priority!D11/12,2)</f>
        <v>0</v>
      </c>
      <c r="X110" s="20">
        <f>MIN(V110+W110,Priority!E11)</f>
        <v>0</v>
      </c>
      <c r="Y110" s="20">
        <f>MIN(MAX(0,V110+W110-X110),MAX(0,Overview!$B$11-SUM(I110,N110,S110,X110,AC110,AH110,AM110,AR110,AW110,BB110)-SUM(J110,O110,T110)))</f>
        <v>0</v>
      </c>
      <c r="Z110" s="20">
        <f t="shared" si="8"/>
        <v>0</v>
      </c>
      <c r="AA110" s="20">
        <f t="shared" si="20"/>
        <v>0</v>
      </c>
      <c r="AB110" s="20">
        <f>ROUND(AA110*Priority!D12/12,2)</f>
        <v>0</v>
      </c>
      <c r="AC110" s="20">
        <f>MIN(AA110+AB110,Priority!E12)</f>
        <v>0</v>
      </c>
      <c r="AD110" s="20">
        <f>MIN(MAX(0,AA110+AB110-AC110),MAX(0,Overview!$B$11-SUM(I110,N110,S110,X110,AC110,AH110,AM110,AR110,AW110,BB110)-SUM(J110,O110,T110,Y110)))</f>
        <v>0</v>
      </c>
      <c r="AE110" s="20">
        <f t="shared" si="9"/>
        <v>0</v>
      </c>
      <c r="AF110" s="20">
        <f t="shared" si="21"/>
        <v>0</v>
      </c>
      <c r="AG110" s="20">
        <f>ROUND(AF110*Priority!D13/12,2)</f>
        <v>0</v>
      </c>
      <c r="AH110" s="20">
        <f>MIN(AF110+AG110,Priority!E13)</f>
        <v>0</v>
      </c>
      <c r="AI110" s="20">
        <f>MIN(MAX(0,AF110+AG110-AH110),MAX(0,Overview!$B$11-SUM(I110,N110,S110,X110,AC110,AH110,AM110,AR110,AW110,BB110)-SUM(J110,O110,T110,Y110,AD110)))</f>
        <v>0</v>
      </c>
      <c r="AJ110" s="20">
        <f t="shared" si="10"/>
        <v>0</v>
      </c>
      <c r="AK110" s="20">
        <f t="shared" si="22"/>
        <v>0</v>
      </c>
      <c r="AL110" s="20">
        <f>ROUND(AK110*Priority!D14/12,2)</f>
        <v>0</v>
      </c>
      <c r="AM110" s="20">
        <f>MIN(AK110+AL110,Priority!E14)</f>
        <v>0</v>
      </c>
      <c r="AN110" s="20">
        <f>MIN(MAX(0,AK110+AL110-AM110),MAX(0,Overview!$B$11-SUM(I110,N110,S110,X110,AC110,AH110,AM110,AR110,AW110,BB110)-SUM(J110,O110,T110,Y110,AD110,AI110)))</f>
        <v>0</v>
      </c>
      <c r="AO110" s="20">
        <f t="shared" si="11"/>
        <v>0</v>
      </c>
      <c r="AP110" s="20">
        <f t="shared" si="23"/>
        <v>0</v>
      </c>
      <c r="AQ110" s="20">
        <f>ROUND(AP110*Priority!D15/12,2)</f>
        <v>0</v>
      </c>
      <c r="AR110" s="20">
        <f>MIN(AP110+AQ110,Priority!E15)</f>
        <v>0</v>
      </c>
      <c r="AS110" s="20">
        <f>MIN(MAX(0,AP110+AQ110-AR110),MAX(0,Overview!$B$11-SUM(I110,N110,S110,X110,AC110,AH110,AM110,AR110,AW110,BB110)-SUM(J110,O110,T110,Y110,AD110,AI110,AN110)))</f>
        <v>0</v>
      </c>
      <c r="AT110" s="20">
        <f t="shared" si="12"/>
        <v>0</v>
      </c>
      <c r="AU110" s="20">
        <f t="shared" si="24"/>
        <v>0</v>
      </c>
      <c r="AV110" s="20">
        <f>ROUND(AU110*Priority!D16/12,2)</f>
        <v>0</v>
      </c>
      <c r="AW110" s="20">
        <f>MIN(AU110+AV110,Priority!E16)</f>
        <v>0</v>
      </c>
      <c r="AX110" s="20">
        <f>MIN(MAX(0,AU110+AV110-AW110),MAX(0,Overview!$B$11-SUM(I110,N110,S110,X110,AC110,AH110,AM110,AR110,AW110,BB110)-SUM(J110,O110,T110,Y110,AD110,AI110,AN110,AS110)))</f>
        <v>0</v>
      </c>
      <c r="AY110" s="20">
        <f t="shared" si="13"/>
        <v>0</v>
      </c>
      <c r="AZ110" s="20">
        <f t="shared" si="25"/>
        <v>0</v>
      </c>
      <c r="BA110" s="20">
        <f>ROUND(AZ110*Priority!D17/12,2)</f>
        <v>0</v>
      </c>
      <c r="BB110" s="20">
        <f>MIN(AZ110+BA110,Priority!E17)</f>
        <v>0</v>
      </c>
      <c r="BC110" s="20">
        <f>MIN(MAX(0,AZ110+BA110-BB110),MAX(0,Overview!$B$11-SUM(I110,N110,S110,X110,AC110,AH110,AM110,AR110,AW110,BB110)-SUM(J110,O110,T110,Y110,AD110,AI110,AN110,AS110,AX110)))</f>
        <v>0</v>
      </c>
      <c r="BD110" s="20">
        <f t="shared" si="14"/>
        <v>0</v>
      </c>
    </row>
    <row r="111" ht="22.5" customHeight="1">
      <c r="A111" s="4">
        <v>104.0</v>
      </c>
      <c r="B111" s="20">
        <f t="shared" ref="B111:C111" si="126">SUM(G111,L111,Q111,V111,AA111,AF111,AK111,AP111,AU111,AZ111)</f>
        <v>0</v>
      </c>
      <c r="C111" s="20">
        <f t="shared" si="126"/>
        <v>0</v>
      </c>
      <c r="D111" s="20">
        <f t="shared" si="3"/>
        <v>0</v>
      </c>
      <c r="E111" s="20">
        <f t="shared" si="4"/>
        <v>0</v>
      </c>
      <c r="F111" s="20">
        <f>MAX(0,Overview!$B$11-D111)</f>
        <v>0</v>
      </c>
      <c r="G111" s="20">
        <f t="shared" si="16"/>
        <v>0</v>
      </c>
      <c r="H111" s="20">
        <f>ROUND(G111*Priority!D8/12,2)</f>
        <v>0</v>
      </c>
      <c r="I111" s="20">
        <f>MIN(G111+H111,Priority!E8)</f>
        <v>0</v>
      </c>
      <c r="J111" s="20">
        <f>MIN(MAX(0,G111+H111-I111),MAX(0,Overview!$B$11-SUM(I111,N111,S111,X111,AC111,AH111,AM111,AR111,AW111,BB111)))</f>
        <v>0</v>
      </c>
      <c r="K111" s="20">
        <f t="shared" si="5"/>
        <v>0</v>
      </c>
      <c r="L111" s="20">
        <f t="shared" si="17"/>
        <v>0</v>
      </c>
      <c r="M111" s="20">
        <f>ROUND(L111*Priority!D9/12,2)</f>
        <v>0</v>
      </c>
      <c r="N111" s="20">
        <f>MIN(L111+M111,Priority!E9)</f>
        <v>0</v>
      </c>
      <c r="O111" s="20">
        <f>MIN(MAX(0,L111+M111-N111),MAX(0,Overview!$B$11-SUM(I111,N111,S111,X111,AC111,AH111,AM111,AR111,AW111,BB111)-SUM(J111)))</f>
        <v>0</v>
      </c>
      <c r="P111" s="20">
        <f t="shared" si="6"/>
        <v>0</v>
      </c>
      <c r="Q111" s="20">
        <f t="shared" si="18"/>
        <v>0</v>
      </c>
      <c r="R111" s="20">
        <f>ROUND(Q111*Priority!D10/12,2)</f>
        <v>0</v>
      </c>
      <c r="S111" s="20">
        <f>MIN(Q111+R111,Priority!E10)</f>
        <v>0</v>
      </c>
      <c r="T111" s="20">
        <f>MIN(MAX(0,Q111+R111-S111),MAX(0,Overview!$B$11-SUM(I111,N111,S111,X111,AC111,AH111,AM111,AR111,AW111,BB111)-SUM(J111,O111)))</f>
        <v>0</v>
      </c>
      <c r="U111" s="20">
        <f t="shared" si="7"/>
        <v>0</v>
      </c>
      <c r="V111" s="20">
        <f t="shared" si="19"/>
        <v>0</v>
      </c>
      <c r="W111" s="20">
        <f>ROUND(V111*Priority!D11/12,2)</f>
        <v>0</v>
      </c>
      <c r="X111" s="20">
        <f>MIN(V111+W111,Priority!E11)</f>
        <v>0</v>
      </c>
      <c r="Y111" s="20">
        <f>MIN(MAX(0,V111+W111-X111),MAX(0,Overview!$B$11-SUM(I111,N111,S111,X111,AC111,AH111,AM111,AR111,AW111,BB111)-SUM(J111,O111,T111)))</f>
        <v>0</v>
      </c>
      <c r="Z111" s="20">
        <f t="shared" si="8"/>
        <v>0</v>
      </c>
      <c r="AA111" s="20">
        <f t="shared" si="20"/>
        <v>0</v>
      </c>
      <c r="AB111" s="20">
        <f>ROUND(AA111*Priority!D12/12,2)</f>
        <v>0</v>
      </c>
      <c r="AC111" s="20">
        <f>MIN(AA111+AB111,Priority!E12)</f>
        <v>0</v>
      </c>
      <c r="AD111" s="20">
        <f>MIN(MAX(0,AA111+AB111-AC111),MAX(0,Overview!$B$11-SUM(I111,N111,S111,X111,AC111,AH111,AM111,AR111,AW111,BB111)-SUM(J111,O111,T111,Y111)))</f>
        <v>0</v>
      </c>
      <c r="AE111" s="20">
        <f t="shared" si="9"/>
        <v>0</v>
      </c>
      <c r="AF111" s="20">
        <f t="shared" si="21"/>
        <v>0</v>
      </c>
      <c r="AG111" s="20">
        <f>ROUND(AF111*Priority!D13/12,2)</f>
        <v>0</v>
      </c>
      <c r="AH111" s="20">
        <f>MIN(AF111+AG111,Priority!E13)</f>
        <v>0</v>
      </c>
      <c r="AI111" s="20">
        <f>MIN(MAX(0,AF111+AG111-AH111),MAX(0,Overview!$B$11-SUM(I111,N111,S111,X111,AC111,AH111,AM111,AR111,AW111,BB111)-SUM(J111,O111,T111,Y111,AD111)))</f>
        <v>0</v>
      </c>
      <c r="AJ111" s="20">
        <f t="shared" si="10"/>
        <v>0</v>
      </c>
      <c r="AK111" s="20">
        <f t="shared" si="22"/>
        <v>0</v>
      </c>
      <c r="AL111" s="20">
        <f>ROUND(AK111*Priority!D14/12,2)</f>
        <v>0</v>
      </c>
      <c r="AM111" s="20">
        <f>MIN(AK111+AL111,Priority!E14)</f>
        <v>0</v>
      </c>
      <c r="AN111" s="20">
        <f>MIN(MAX(0,AK111+AL111-AM111),MAX(0,Overview!$B$11-SUM(I111,N111,S111,X111,AC111,AH111,AM111,AR111,AW111,BB111)-SUM(J111,O111,T111,Y111,AD111,AI111)))</f>
        <v>0</v>
      </c>
      <c r="AO111" s="20">
        <f t="shared" si="11"/>
        <v>0</v>
      </c>
      <c r="AP111" s="20">
        <f t="shared" si="23"/>
        <v>0</v>
      </c>
      <c r="AQ111" s="20">
        <f>ROUND(AP111*Priority!D15/12,2)</f>
        <v>0</v>
      </c>
      <c r="AR111" s="20">
        <f>MIN(AP111+AQ111,Priority!E15)</f>
        <v>0</v>
      </c>
      <c r="AS111" s="20">
        <f>MIN(MAX(0,AP111+AQ111-AR111),MAX(0,Overview!$B$11-SUM(I111,N111,S111,X111,AC111,AH111,AM111,AR111,AW111,BB111)-SUM(J111,O111,T111,Y111,AD111,AI111,AN111)))</f>
        <v>0</v>
      </c>
      <c r="AT111" s="20">
        <f t="shared" si="12"/>
        <v>0</v>
      </c>
      <c r="AU111" s="20">
        <f t="shared" si="24"/>
        <v>0</v>
      </c>
      <c r="AV111" s="20">
        <f>ROUND(AU111*Priority!D16/12,2)</f>
        <v>0</v>
      </c>
      <c r="AW111" s="20">
        <f>MIN(AU111+AV111,Priority!E16)</f>
        <v>0</v>
      </c>
      <c r="AX111" s="20">
        <f>MIN(MAX(0,AU111+AV111-AW111),MAX(0,Overview!$B$11-SUM(I111,N111,S111,X111,AC111,AH111,AM111,AR111,AW111,BB111)-SUM(J111,O111,T111,Y111,AD111,AI111,AN111,AS111)))</f>
        <v>0</v>
      </c>
      <c r="AY111" s="20">
        <f t="shared" si="13"/>
        <v>0</v>
      </c>
      <c r="AZ111" s="20">
        <f t="shared" si="25"/>
        <v>0</v>
      </c>
      <c r="BA111" s="20">
        <f>ROUND(AZ111*Priority!D17/12,2)</f>
        <v>0</v>
      </c>
      <c r="BB111" s="20">
        <f>MIN(AZ111+BA111,Priority!E17)</f>
        <v>0</v>
      </c>
      <c r="BC111" s="20">
        <f>MIN(MAX(0,AZ111+BA111-BB111),MAX(0,Overview!$B$11-SUM(I111,N111,S111,X111,AC111,AH111,AM111,AR111,AW111,BB111)-SUM(J111,O111,T111,Y111,AD111,AI111,AN111,AS111,AX111)))</f>
        <v>0</v>
      </c>
      <c r="BD111" s="20">
        <f t="shared" si="14"/>
        <v>0</v>
      </c>
    </row>
    <row r="112" ht="22.5" customHeight="1">
      <c r="A112" s="4">
        <v>105.0</v>
      </c>
      <c r="B112" s="20">
        <f t="shared" ref="B112:C112" si="127">SUM(G112,L112,Q112,V112,AA112,AF112,AK112,AP112,AU112,AZ112)</f>
        <v>0</v>
      </c>
      <c r="C112" s="20">
        <f t="shared" si="127"/>
        <v>0</v>
      </c>
      <c r="D112" s="20">
        <f t="shared" si="3"/>
        <v>0</v>
      </c>
      <c r="E112" s="20">
        <f t="shared" si="4"/>
        <v>0</v>
      </c>
      <c r="F112" s="20">
        <f>MAX(0,Overview!$B$11-D112)</f>
        <v>0</v>
      </c>
      <c r="G112" s="20">
        <f t="shared" si="16"/>
        <v>0</v>
      </c>
      <c r="H112" s="20">
        <f>ROUND(G112*Priority!D8/12,2)</f>
        <v>0</v>
      </c>
      <c r="I112" s="20">
        <f>MIN(G112+H112,Priority!E8)</f>
        <v>0</v>
      </c>
      <c r="J112" s="20">
        <f>MIN(MAX(0,G112+H112-I112),MAX(0,Overview!$B$11-SUM(I112,N112,S112,X112,AC112,AH112,AM112,AR112,AW112,BB112)))</f>
        <v>0</v>
      </c>
      <c r="K112" s="20">
        <f t="shared" si="5"/>
        <v>0</v>
      </c>
      <c r="L112" s="20">
        <f t="shared" si="17"/>
        <v>0</v>
      </c>
      <c r="M112" s="20">
        <f>ROUND(L112*Priority!D9/12,2)</f>
        <v>0</v>
      </c>
      <c r="N112" s="20">
        <f>MIN(L112+M112,Priority!E9)</f>
        <v>0</v>
      </c>
      <c r="O112" s="20">
        <f>MIN(MAX(0,L112+M112-N112),MAX(0,Overview!$B$11-SUM(I112,N112,S112,X112,AC112,AH112,AM112,AR112,AW112,BB112)-SUM(J112)))</f>
        <v>0</v>
      </c>
      <c r="P112" s="20">
        <f t="shared" si="6"/>
        <v>0</v>
      </c>
      <c r="Q112" s="20">
        <f t="shared" si="18"/>
        <v>0</v>
      </c>
      <c r="R112" s="20">
        <f>ROUND(Q112*Priority!D10/12,2)</f>
        <v>0</v>
      </c>
      <c r="S112" s="20">
        <f>MIN(Q112+R112,Priority!E10)</f>
        <v>0</v>
      </c>
      <c r="T112" s="20">
        <f>MIN(MAX(0,Q112+R112-S112),MAX(0,Overview!$B$11-SUM(I112,N112,S112,X112,AC112,AH112,AM112,AR112,AW112,BB112)-SUM(J112,O112)))</f>
        <v>0</v>
      </c>
      <c r="U112" s="20">
        <f t="shared" si="7"/>
        <v>0</v>
      </c>
      <c r="V112" s="20">
        <f t="shared" si="19"/>
        <v>0</v>
      </c>
      <c r="W112" s="20">
        <f>ROUND(V112*Priority!D11/12,2)</f>
        <v>0</v>
      </c>
      <c r="X112" s="20">
        <f>MIN(V112+W112,Priority!E11)</f>
        <v>0</v>
      </c>
      <c r="Y112" s="20">
        <f>MIN(MAX(0,V112+W112-X112),MAX(0,Overview!$B$11-SUM(I112,N112,S112,X112,AC112,AH112,AM112,AR112,AW112,BB112)-SUM(J112,O112,T112)))</f>
        <v>0</v>
      </c>
      <c r="Z112" s="20">
        <f t="shared" si="8"/>
        <v>0</v>
      </c>
      <c r="AA112" s="20">
        <f t="shared" si="20"/>
        <v>0</v>
      </c>
      <c r="AB112" s="20">
        <f>ROUND(AA112*Priority!D12/12,2)</f>
        <v>0</v>
      </c>
      <c r="AC112" s="20">
        <f>MIN(AA112+AB112,Priority!E12)</f>
        <v>0</v>
      </c>
      <c r="AD112" s="20">
        <f>MIN(MAX(0,AA112+AB112-AC112),MAX(0,Overview!$B$11-SUM(I112,N112,S112,X112,AC112,AH112,AM112,AR112,AW112,BB112)-SUM(J112,O112,T112,Y112)))</f>
        <v>0</v>
      </c>
      <c r="AE112" s="20">
        <f t="shared" si="9"/>
        <v>0</v>
      </c>
      <c r="AF112" s="20">
        <f t="shared" si="21"/>
        <v>0</v>
      </c>
      <c r="AG112" s="20">
        <f>ROUND(AF112*Priority!D13/12,2)</f>
        <v>0</v>
      </c>
      <c r="AH112" s="20">
        <f>MIN(AF112+AG112,Priority!E13)</f>
        <v>0</v>
      </c>
      <c r="AI112" s="20">
        <f>MIN(MAX(0,AF112+AG112-AH112),MAX(0,Overview!$B$11-SUM(I112,N112,S112,X112,AC112,AH112,AM112,AR112,AW112,BB112)-SUM(J112,O112,T112,Y112,AD112)))</f>
        <v>0</v>
      </c>
      <c r="AJ112" s="20">
        <f t="shared" si="10"/>
        <v>0</v>
      </c>
      <c r="AK112" s="20">
        <f t="shared" si="22"/>
        <v>0</v>
      </c>
      <c r="AL112" s="20">
        <f>ROUND(AK112*Priority!D14/12,2)</f>
        <v>0</v>
      </c>
      <c r="AM112" s="20">
        <f>MIN(AK112+AL112,Priority!E14)</f>
        <v>0</v>
      </c>
      <c r="AN112" s="20">
        <f>MIN(MAX(0,AK112+AL112-AM112),MAX(0,Overview!$B$11-SUM(I112,N112,S112,X112,AC112,AH112,AM112,AR112,AW112,BB112)-SUM(J112,O112,T112,Y112,AD112,AI112)))</f>
        <v>0</v>
      </c>
      <c r="AO112" s="20">
        <f t="shared" si="11"/>
        <v>0</v>
      </c>
      <c r="AP112" s="20">
        <f t="shared" si="23"/>
        <v>0</v>
      </c>
      <c r="AQ112" s="20">
        <f>ROUND(AP112*Priority!D15/12,2)</f>
        <v>0</v>
      </c>
      <c r="AR112" s="20">
        <f>MIN(AP112+AQ112,Priority!E15)</f>
        <v>0</v>
      </c>
      <c r="AS112" s="20">
        <f>MIN(MAX(0,AP112+AQ112-AR112),MAX(0,Overview!$B$11-SUM(I112,N112,S112,X112,AC112,AH112,AM112,AR112,AW112,BB112)-SUM(J112,O112,T112,Y112,AD112,AI112,AN112)))</f>
        <v>0</v>
      </c>
      <c r="AT112" s="20">
        <f t="shared" si="12"/>
        <v>0</v>
      </c>
      <c r="AU112" s="20">
        <f t="shared" si="24"/>
        <v>0</v>
      </c>
      <c r="AV112" s="20">
        <f>ROUND(AU112*Priority!D16/12,2)</f>
        <v>0</v>
      </c>
      <c r="AW112" s="20">
        <f>MIN(AU112+AV112,Priority!E16)</f>
        <v>0</v>
      </c>
      <c r="AX112" s="20">
        <f>MIN(MAX(0,AU112+AV112-AW112),MAX(0,Overview!$B$11-SUM(I112,N112,S112,X112,AC112,AH112,AM112,AR112,AW112,BB112)-SUM(J112,O112,T112,Y112,AD112,AI112,AN112,AS112)))</f>
        <v>0</v>
      </c>
      <c r="AY112" s="20">
        <f t="shared" si="13"/>
        <v>0</v>
      </c>
      <c r="AZ112" s="20">
        <f t="shared" si="25"/>
        <v>0</v>
      </c>
      <c r="BA112" s="20">
        <f>ROUND(AZ112*Priority!D17/12,2)</f>
        <v>0</v>
      </c>
      <c r="BB112" s="20">
        <f>MIN(AZ112+BA112,Priority!E17)</f>
        <v>0</v>
      </c>
      <c r="BC112" s="20">
        <f>MIN(MAX(0,AZ112+BA112-BB112),MAX(0,Overview!$B$11-SUM(I112,N112,S112,X112,AC112,AH112,AM112,AR112,AW112,BB112)-SUM(J112,O112,T112,Y112,AD112,AI112,AN112,AS112,AX112)))</f>
        <v>0</v>
      </c>
      <c r="BD112" s="20">
        <f t="shared" si="14"/>
        <v>0</v>
      </c>
    </row>
    <row r="113" ht="22.5" customHeight="1">
      <c r="A113" s="4">
        <v>106.0</v>
      </c>
      <c r="B113" s="20">
        <f t="shared" ref="B113:C113" si="128">SUM(G113,L113,Q113,V113,AA113,AF113,AK113,AP113,AU113,AZ113)</f>
        <v>0</v>
      </c>
      <c r="C113" s="20">
        <f t="shared" si="128"/>
        <v>0</v>
      </c>
      <c r="D113" s="20">
        <f t="shared" si="3"/>
        <v>0</v>
      </c>
      <c r="E113" s="20">
        <f t="shared" si="4"/>
        <v>0</v>
      </c>
      <c r="F113" s="20">
        <f>MAX(0,Overview!$B$11-D113)</f>
        <v>0</v>
      </c>
      <c r="G113" s="20">
        <f t="shared" si="16"/>
        <v>0</v>
      </c>
      <c r="H113" s="20">
        <f>ROUND(G113*Priority!D8/12,2)</f>
        <v>0</v>
      </c>
      <c r="I113" s="20">
        <f>MIN(G113+H113,Priority!E8)</f>
        <v>0</v>
      </c>
      <c r="J113" s="20">
        <f>MIN(MAX(0,G113+H113-I113),MAX(0,Overview!$B$11-SUM(I113,N113,S113,X113,AC113,AH113,AM113,AR113,AW113,BB113)))</f>
        <v>0</v>
      </c>
      <c r="K113" s="20">
        <f t="shared" si="5"/>
        <v>0</v>
      </c>
      <c r="L113" s="20">
        <f t="shared" si="17"/>
        <v>0</v>
      </c>
      <c r="M113" s="20">
        <f>ROUND(L113*Priority!D9/12,2)</f>
        <v>0</v>
      </c>
      <c r="N113" s="20">
        <f>MIN(L113+M113,Priority!E9)</f>
        <v>0</v>
      </c>
      <c r="O113" s="20">
        <f>MIN(MAX(0,L113+M113-N113),MAX(0,Overview!$B$11-SUM(I113,N113,S113,X113,AC113,AH113,AM113,AR113,AW113,BB113)-SUM(J113)))</f>
        <v>0</v>
      </c>
      <c r="P113" s="20">
        <f t="shared" si="6"/>
        <v>0</v>
      </c>
      <c r="Q113" s="20">
        <f t="shared" si="18"/>
        <v>0</v>
      </c>
      <c r="R113" s="20">
        <f>ROUND(Q113*Priority!D10/12,2)</f>
        <v>0</v>
      </c>
      <c r="S113" s="20">
        <f>MIN(Q113+R113,Priority!E10)</f>
        <v>0</v>
      </c>
      <c r="T113" s="20">
        <f>MIN(MAX(0,Q113+R113-S113),MAX(0,Overview!$B$11-SUM(I113,N113,S113,X113,AC113,AH113,AM113,AR113,AW113,BB113)-SUM(J113,O113)))</f>
        <v>0</v>
      </c>
      <c r="U113" s="20">
        <f t="shared" si="7"/>
        <v>0</v>
      </c>
      <c r="V113" s="20">
        <f t="shared" si="19"/>
        <v>0</v>
      </c>
      <c r="W113" s="20">
        <f>ROUND(V113*Priority!D11/12,2)</f>
        <v>0</v>
      </c>
      <c r="X113" s="20">
        <f>MIN(V113+W113,Priority!E11)</f>
        <v>0</v>
      </c>
      <c r="Y113" s="20">
        <f>MIN(MAX(0,V113+W113-X113),MAX(0,Overview!$B$11-SUM(I113,N113,S113,X113,AC113,AH113,AM113,AR113,AW113,BB113)-SUM(J113,O113,T113)))</f>
        <v>0</v>
      </c>
      <c r="Z113" s="20">
        <f t="shared" si="8"/>
        <v>0</v>
      </c>
      <c r="AA113" s="20">
        <f t="shared" si="20"/>
        <v>0</v>
      </c>
      <c r="AB113" s="20">
        <f>ROUND(AA113*Priority!D12/12,2)</f>
        <v>0</v>
      </c>
      <c r="AC113" s="20">
        <f>MIN(AA113+AB113,Priority!E12)</f>
        <v>0</v>
      </c>
      <c r="AD113" s="20">
        <f>MIN(MAX(0,AA113+AB113-AC113),MAX(0,Overview!$B$11-SUM(I113,N113,S113,X113,AC113,AH113,AM113,AR113,AW113,BB113)-SUM(J113,O113,T113,Y113)))</f>
        <v>0</v>
      </c>
      <c r="AE113" s="20">
        <f t="shared" si="9"/>
        <v>0</v>
      </c>
      <c r="AF113" s="20">
        <f t="shared" si="21"/>
        <v>0</v>
      </c>
      <c r="AG113" s="20">
        <f>ROUND(AF113*Priority!D13/12,2)</f>
        <v>0</v>
      </c>
      <c r="AH113" s="20">
        <f>MIN(AF113+AG113,Priority!E13)</f>
        <v>0</v>
      </c>
      <c r="AI113" s="20">
        <f>MIN(MAX(0,AF113+AG113-AH113),MAX(0,Overview!$B$11-SUM(I113,N113,S113,X113,AC113,AH113,AM113,AR113,AW113,BB113)-SUM(J113,O113,T113,Y113,AD113)))</f>
        <v>0</v>
      </c>
      <c r="AJ113" s="20">
        <f t="shared" si="10"/>
        <v>0</v>
      </c>
      <c r="AK113" s="20">
        <f t="shared" si="22"/>
        <v>0</v>
      </c>
      <c r="AL113" s="20">
        <f>ROUND(AK113*Priority!D14/12,2)</f>
        <v>0</v>
      </c>
      <c r="AM113" s="20">
        <f>MIN(AK113+AL113,Priority!E14)</f>
        <v>0</v>
      </c>
      <c r="AN113" s="20">
        <f>MIN(MAX(0,AK113+AL113-AM113),MAX(0,Overview!$B$11-SUM(I113,N113,S113,X113,AC113,AH113,AM113,AR113,AW113,BB113)-SUM(J113,O113,T113,Y113,AD113,AI113)))</f>
        <v>0</v>
      </c>
      <c r="AO113" s="20">
        <f t="shared" si="11"/>
        <v>0</v>
      </c>
      <c r="AP113" s="20">
        <f t="shared" si="23"/>
        <v>0</v>
      </c>
      <c r="AQ113" s="20">
        <f>ROUND(AP113*Priority!D15/12,2)</f>
        <v>0</v>
      </c>
      <c r="AR113" s="20">
        <f>MIN(AP113+AQ113,Priority!E15)</f>
        <v>0</v>
      </c>
      <c r="AS113" s="20">
        <f>MIN(MAX(0,AP113+AQ113-AR113),MAX(0,Overview!$B$11-SUM(I113,N113,S113,X113,AC113,AH113,AM113,AR113,AW113,BB113)-SUM(J113,O113,T113,Y113,AD113,AI113,AN113)))</f>
        <v>0</v>
      </c>
      <c r="AT113" s="20">
        <f t="shared" si="12"/>
        <v>0</v>
      </c>
      <c r="AU113" s="20">
        <f t="shared" si="24"/>
        <v>0</v>
      </c>
      <c r="AV113" s="20">
        <f>ROUND(AU113*Priority!D16/12,2)</f>
        <v>0</v>
      </c>
      <c r="AW113" s="20">
        <f>MIN(AU113+AV113,Priority!E16)</f>
        <v>0</v>
      </c>
      <c r="AX113" s="20">
        <f>MIN(MAX(0,AU113+AV113-AW113),MAX(0,Overview!$B$11-SUM(I113,N113,S113,X113,AC113,AH113,AM113,AR113,AW113,BB113)-SUM(J113,O113,T113,Y113,AD113,AI113,AN113,AS113)))</f>
        <v>0</v>
      </c>
      <c r="AY113" s="20">
        <f t="shared" si="13"/>
        <v>0</v>
      </c>
      <c r="AZ113" s="20">
        <f t="shared" si="25"/>
        <v>0</v>
      </c>
      <c r="BA113" s="20">
        <f>ROUND(AZ113*Priority!D17/12,2)</f>
        <v>0</v>
      </c>
      <c r="BB113" s="20">
        <f>MIN(AZ113+BA113,Priority!E17)</f>
        <v>0</v>
      </c>
      <c r="BC113" s="20">
        <f>MIN(MAX(0,AZ113+BA113-BB113),MAX(0,Overview!$B$11-SUM(I113,N113,S113,X113,AC113,AH113,AM113,AR113,AW113,BB113)-SUM(J113,O113,T113,Y113,AD113,AI113,AN113,AS113,AX113)))</f>
        <v>0</v>
      </c>
      <c r="BD113" s="20">
        <f t="shared" si="14"/>
        <v>0</v>
      </c>
    </row>
    <row r="114" ht="22.5" customHeight="1">
      <c r="A114" s="4">
        <v>107.0</v>
      </c>
      <c r="B114" s="20">
        <f t="shared" ref="B114:C114" si="129">SUM(G114,L114,Q114,V114,AA114,AF114,AK114,AP114,AU114,AZ114)</f>
        <v>0</v>
      </c>
      <c r="C114" s="20">
        <f t="shared" si="129"/>
        <v>0</v>
      </c>
      <c r="D114" s="20">
        <f t="shared" si="3"/>
        <v>0</v>
      </c>
      <c r="E114" s="20">
        <f t="shared" si="4"/>
        <v>0</v>
      </c>
      <c r="F114" s="20">
        <f>MAX(0,Overview!$B$11-D114)</f>
        <v>0</v>
      </c>
      <c r="G114" s="20">
        <f t="shared" si="16"/>
        <v>0</v>
      </c>
      <c r="H114" s="20">
        <f>ROUND(G114*Priority!D8/12,2)</f>
        <v>0</v>
      </c>
      <c r="I114" s="20">
        <f>MIN(G114+H114,Priority!E8)</f>
        <v>0</v>
      </c>
      <c r="J114" s="20">
        <f>MIN(MAX(0,G114+H114-I114),MAX(0,Overview!$B$11-SUM(I114,N114,S114,X114,AC114,AH114,AM114,AR114,AW114,BB114)))</f>
        <v>0</v>
      </c>
      <c r="K114" s="20">
        <f t="shared" si="5"/>
        <v>0</v>
      </c>
      <c r="L114" s="20">
        <f t="shared" si="17"/>
        <v>0</v>
      </c>
      <c r="M114" s="20">
        <f>ROUND(L114*Priority!D9/12,2)</f>
        <v>0</v>
      </c>
      <c r="N114" s="20">
        <f>MIN(L114+M114,Priority!E9)</f>
        <v>0</v>
      </c>
      <c r="O114" s="20">
        <f>MIN(MAX(0,L114+M114-N114),MAX(0,Overview!$B$11-SUM(I114,N114,S114,X114,AC114,AH114,AM114,AR114,AW114,BB114)-SUM(J114)))</f>
        <v>0</v>
      </c>
      <c r="P114" s="20">
        <f t="shared" si="6"/>
        <v>0</v>
      </c>
      <c r="Q114" s="20">
        <f t="shared" si="18"/>
        <v>0</v>
      </c>
      <c r="R114" s="20">
        <f>ROUND(Q114*Priority!D10/12,2)</f>
        <v>0</v>
      </c>
      <c r="S114" s="20">
        <f>MIN(Q114+R114,Priority!E10)</f>
        <v>0</v>
      </c>
      <c r="T114" s="20">
        <f>MIN(MAX(0,Q114+R114-S114),MAX(0,Overview!$B$11-SUM(I114,N114,S114,X114,AC114,AH114,AM114,AR114,AW114,BB114)-SUM(J114,O114)))</f>
        <v>0</v>
      </c>
      <c r="U114" s="20">
        <f t="shared" si="7"/>
        <v>0</v>
      </c>
      <c r="V114" s="20">
        <f t="shared" si="19"/>
        <v>0</v>
      </c>
      <c r="W114" s="20">
        <f>ROUND(V114*Priority!D11/12,2)</f>
        <v>0</v>
      </c>
      <c r="X114" s="20">
        <f>MIN(V114+W114,Priority!E11)</f>
        <v>0</v>
      </c>
      <c r="Y114" s="20">
        <f>MIN(MAX(0,V114+W114-X114),MAX(0,Overview!$B$11-SUM(I114,N114,S114,X114,AC114,AH114,AM114,AR114,AW114,BB114)-SUM(J114,O114,T114)))</f>
        <v>0</v>
      </c>
      <c r="Z114" s="20">
        <f t="shared" si="8"/>
        <v>0</v>
      </c>
      <c r="AA114" s="20">
        <f t="shared" si="20"/>
        <v>0</v>
      </c>
      <c r="AB114" s="20">
        <f>ROUND(AA114*Priority!D12/12,2)</f>
        <v>0</v>
      </c>
      <c r="AC114" s="20">
        <f>MIN(AA114+AB114,Priority!E12)</f>
        <v>0</v>
      </c>
      <c r="AD114" s="20">
        <f>MIN(MAX(0,AA114+AB114-AC114),MAX(0,Overview!$B$11-SUM(I114,N114,S114,X114,AC114,AH114,AM114,AR114,AW114,BB114)-SUM(J114,O114,T114,Y114)))</f>
        <v>0</v>
      </c>
      <c r="AE114" s="20">
        <f t="shared" si="9"/>
        <v>0</v>
      </c>
      <c r="AF114" s="20">
        <f t="shared" si="21"/>
        <v>0</v>
      </c>
      <c r="AG114" s="20">
        <f>ROUND(AF114*Priority!D13/12,2)</f>
        <v>0</v>
      </c>
      <c r="AH114" s="20">
        <f>MIN(AF114+AG114,Priority!E13)</f>
        <v>0</v>
      </c>
      <c r="AI114" s="20">
        <f>MIN(MAX(0,AF114+AG114-AH114),MAX(0,Overview!$B$11-SUM(I114,N114,S114,X114,AC114,AH114,AM114,AR114,AW114,BB114)-SUM(J114,O114,T114,Y114,AD114)))</f>
        <v>0</v>
      </c>
      <c r="AJ114" s="20">
        <f t="shared" si="10"/>
        <v>0</v>
      </c>
      <c r="AK114" s="20">
        <f t="shared" si="22"/>
        <v>0</v>
      </c>
      <c r="AL114" s="20">
        <f>ROUND(AK114*Priority!D14/12,2)</f>
        <v>0</v>
      </c>
      <c r="AM114" s="20">
        <f>MIN(AK114+AL114,Priority!E14)</f>
        <v>0</v>
      </c>
      <c r="AN114" s="20">
        <f>MIN(MAX(0,AK114+AL114-AM114),MAX(0,Overview!$B$11-SUM(I114,N114,S114,X114,AC114,AH114,AM114,AR114,AW114,BB114)-SUM(J114,O114,T114,Y114,AD114,AI114)))</f>
        <v>0</v>
      </c>
      <c r="AO114" s="20">
        <f t="shared" si="11"/>
        <v>0</v>
      </c>
      <c r="AP114" s="20">
        <f t="shared" si="23"/>
        <v>0</v>
      </c>
      <c r="AQ114" s="20">
        <f>ROUND(AP114*Priority!D15/12,2)</f>
        <v>0</v>
      </c>
      <c r="AR114" s="20">
        <f>MIN(AP114+AQ114,Priority!E15)</f>
        <v>0</v>
      </c>
      <c r="AS114" s="20">
        <f>MIN(MAX(0,AP114+AQ114-AR114),MAX(0,Overview!$B$11-SUM(I114,N114,S114,X114,AC114,AH114,AM114,AR114,AW114,BB114)-SUM(J114,O114,T114,Y114,AD114,AI114,AN114)))</f>
        <v>0</v>
      </c>
      <c r="AT114" s="20">
        <f t="shared" si="12"/>
        <v>0</v>
      </c>
      <c r="AU114" s="20">
        <f t="shared" si="24"/>
        <v>0</v>
      </c>
      <c r="AV114" s="20">
        <f>ROUND(AU114*Priority!D16/12,2)</f>
        <v>0</v>
      </c>
      <c r="AW114" s="20">
        <f>MIN(AU114+AV114,Priority!E16)</f>
        <v>0</v>
      </c>
      <c r="AX114" s="20">
        <f>MIN(MAX(0,AU114+AV114-AW114),MAX(0,Overview!$B$11-SUM(I114,N114,S114,X114,AC114,AH114,AM114,AR114,AW114,BB114)-SUM(J114,O114,T114,Y114,AD114,AI114,AN114,AS114)))</f>
        <v>0</v>
      </c>
      <c r="AY114" s="20">
        <f t="shared" si="13"/>
        <v>0</v>
      </c>
      <c r="AZ114" s="20">
        <f t="shared" si="25"/>
        <v>0</v>
      </c>
      <c r="BA114" s="20">
        <f>ROUND(AZ114*Priority!D17/12,2)</f>
        <v>0</v>
      </c>
      <c r="BB114" s="20">
        <f>MIN(AZ114+BA114,Priority!E17)</f>
        <v>0</v>
      </c>
      <c r="BC114" s="20">
        <f>MIN(MAX(0,AZ114+BA114-BB114),MAX(0,Overview!$B$11-SUM(I114,N114,S114,X114,AC114,AH114,AM114,AR114,AW114,BB114)-SUM(J114,O114,T114,Y114,AD114,AI114,AN114,AS114,AX114)))</f>
        <v>0</v>
      </c>
      <c r="BD114" s="20">
        <f t="shared" si="14"/>
        <v>0</v>
      </c>
    </row>
    <row r="115" ht="22.5" customHeight="1">
      <c r="A115" s="4">
        <v>108.0</v>
      </c>
      <c r="B115" s="20">
        <f t="shared" ref="B115:C115" si="130">SUM(G115,L115,Q115,V115,AA115,AF115,AK115,AP115,AU115,AZ115)</f>
        <v>0</v>
      </c>
      <c r="C115" s="20">
        <f t="shared" si="130"/>
        <v>0</v>
      </c>
      <c r="D115" s="20">
        <f t="shared" si="3"/>
        <v>0</v>
      </c>
      <c r="E115" s="20">
        <f t="shared" si="4"/>
        <v>0</v>
      </c>
      <c r="F115" s="20">
        <f>MAX(0,Overview!$B$11-D115)</f>
        <v>0</v>
      </c>
      <c r="G115" s="20">
        <f t="shared" si="16"/>
        <v>0</v>
      </c>
      <c r="H115" s="20">
        <f>ROUND(G115*Priority!D8/12,2)</f>
        <v>0</v>
      </c>
      <c r="I115" s="20">
        <f>MIN(G115+H115,Priority!E8)</f>
        <v>0</v>
      </c>
      <c r="J115" s="20">
        <f>MIN(MAX(0,G115+H115-I115),MAX(0,Overview!$B$11-SUM(I115,N115,S115,X115,AC115,AH115,AM115,AR115,AW115,BB115)))</f>
        <v>0</v>
      </c>
      <c r="K115" s="20">
        <f t="shared" si="5"/>
        <v>0</v>
      </c>
      <c r="L115" s="20">
        <f t="shared" si="17"/>
        <v>0</v>
      </c>
      <c r="M115" s="20">
        <f>ROUND(L115*Priority!D9/12,2)</f>
        <v>0</v>
      </c>
      <c r="N115" s="20">
        <f>MIN(L115+M115,Priority!E9)</f>
        <v>0</v>
      </c>
      <c r="O115" s="20">
        <f>MIN(MAX(0,L115+M115-N115),MAX(0,Overview!$B$11-SUM(I115,N115,S115,X115,AC115,AH115,AM115,AR115,AW115,BB115)-SUM(J115)))</f>
        <v>0</v>
      </c>
      <c r="P115" s="20">
        <f t="shared" si="6"/>
        <v>0</v>
      </c>
      <c r="Q115" s="20">
        <f t="shared" si="18"/>
        <v>0</v>
      </c>
      <c r="R115" s="20">
        <f>ROUND(Q115*Priority!D10/12,2)</f>
        <v>0</v>
      </c>
      <c r="S115" s="20">
        <f>MIN(Q115+R115,Priority!E10)</f>
        <v>0</v>
      </c>
      <c r="T115" s="20">
        <f>MIN(MAX(0,Q115+R115-S115),MAX(0,Overview!$B$11-SUM(I115,N115,S115,X115,AC115,AH115,AM115,AR115,AW115,BB115)-SUM(J115,O115)))</f>
        <v>0</v>
      </c>
      <c r="U115" s="20">
        <f t="shared" si="7"/>
        <v>0</v>
      </c>
      <c r="V115" s="20">
        <f t="shared" si="19"/>
        <v>0</v>
      </c>
      <c r="W115" s="20">
        <f>ROUND(V115*Priority!D11/12,2)</f>
        <v>0</v>
      </c>
      <c r="X115" s="20">
        <f>MIN(V115+W115,Priority!E11)</f>
        <v>0</v>
      </c>
      <c r="Y115" s="20">
        <f>MIN(MAX(0,V115+W115-X115),MAX(0,Overview!$B$11-SUM(I115,N115,S115,X115,AC115,AH115,AM115,AR115,AW115,BB115)-SUM(J115,O115,T115)))</f>
        <v>0</v>
      </c>
      <c r="Z115" s="20">
        <f t="shared" si="8"/>
        <v>0</v>
      </c>
      <c r="AA115" s="20">
        <f t="shared" si="20"/>
        <v>0</v>
      </c>
      <c r="AB115" s="20">
        <f>ROUND(AA115*Priority!D12/12,2)</f>
        <v>0</v>
      </c>
      <c r="AC115" s="20">
        <f>MIN(AA115+AB115,Priority!E12)</f>
        <v>0</v>
      </c>
      <c r="AD115" s="20">
        <f>MIN(MAX(0,AA115+AB115-AC115),MAX(0,Overview!$B$11-SUM(I115,N115,S115,X115,AC115,AH115,AM115,AR115,AW115,BB115)-SUM(J115,O115,T115,Y115)))</f>
        <v>0</v>
      </c>
      <c r="AE115" s="20">
        <f t="shared" si="9"/>
        <v>0</v>
      </c>
      <c r="AF115" s="20">
        <f t="shared" si="21"/>
        <v>0</v>
      </c>
      <c r="AG115" s="20">
        <f>ROUND(AF115*Priority!D13/12,2)</f>
        <v>0</v>
      </c>
      <c r="AH115" s="20">
        <f>MIN(AF115+AG115,Priority!E13)</f>
        <v>0</v>
      </c>
      <c r="AI115" s="20">
        <f>MIN(MAX(0,AF115+AG115-AH115),MAX(0,Overview!$B$11-SUM(I115,N115,S115,X115,AC115,AH115,AM115,AR115,AW115,BB115)-SUM(J115,O115,T115,Y115,AD115)))</f>
        <v>0</v>
      </c>
      <c r="AJ115" s="20">
        <f t="shared" si="10"/>
        <v>0</v>
      </c>
      <c r="AK115" s="20">
        <f t="shared" si="22"/>
        <v>0</v>
      </c>
      <c r="AL115" s="20">
        <f>ROUND(AK115*Priority!D14/12,2)</f>
        <v>0</v>
      </c>
      <c r="AM115" s="20">
        <f>MIN(AK115+AL115,Priority!E14)</f>
        <v>0</v>
      </c>
      <c r="AN115" s="20">
        <f>MIN(MAX(0,AK115+AL115-AM115),MAX(0,Overview!$B$11-SUM(I115,N115,S115,X115,AC115,AH115,AM115,AR115,AW115,BB115)-SUM(J115,O115,T115,Y115,AD115,AI115)))</f>
        <v>0</v>
      </c>
      <c r="AO115" s="20">
        <f t="shared" si="11"/>
        <v>0</v>
      </c>
      <c r="AP115" s="20">
        <f t="shared" si="23"/>
        <v>0</v>
      </c>
      <c r="AQ115" s="20">
        <f>ROUND(AP115*Priority!D15/12,2)</f>
        <v>0</v>
      </c>
      <c r="AR115" s="20">
        <f>MIN(AP115+AQ115,Priority!E15)</f>
        <v>0</v>
      </c>
      <c r="AS115" s="20">
        <f>MIN(MAX(0,AP115+AQ115-AR115),MAX(0,Overview!$B$11-SUM(I115,N115,S115,X115,AC115,AH115,AM115,AR115,AW115,BB115)-SUM(J115,O115,T115,Y115,AD115,AI115,AN115)))</f>
        <v>0</v>
      </c>
      <c r="AT115" s="20">
        <f t="shared" si="12"/>
        <v>0</v>
      </c>
      <c r="AU115" s="20">
        <f t="shared" si="24"/>
        <v>0</v>
      </c>
      <c r="AV115" s="20">
        <f>ROUND(AU115*Priority!D16/12,2)</f>
        <v>0</v>
      </c>
      <c r="AW115" s="20">
        <f>MIN(AU115+AV115,Priority!E16)</f>
        <v>0</v>
      </c>
      <c r="AX115" s="20">
        <f>MIN(MAX(0,AU115+AV115-AW115),MAX(0,Overview!$B$11-SUM(I115,N115,S115,X115,AC115,AH115,AM115,AR115,AW115,BB115)-SUM(J115,O115,T115,Y115,AD115,AI115,AN115,AS115)))</f>
        <v>0</v>
      </c>
      <c r="AY115" s="20">
        <f t="shared" si="13"/>
        <v>0</v>
      </c>
      <c r="AZ115" s="20">
        <f t="shared" si="25"/>
        <v>0</v>
      </c>
      <c r="BA115" s="20">
        <f>ROUND(AZ115*Priority!D17/12,2)</f>
        <v>0</v>
      </c>
      <c r="BB115" s="20">
        <f>MIN(AZ115+BA115,Priority!E17)</f>
        <v>0</v>
      </c>
      <c r="BC115" s="20">
        <f>MIN(MAX(0,AZ115+BA115-BB115),MAX(0,Overview!$B$11-SUM(I115,N115,S115,X115,AC115,AH115,AM115,AR115,AW115,BB115)-SUM(J115,O115,T115,Y115,AD115,AI115,AN115,AS115,AX115)))</f>
        <v>0</v>
      </c>
      <c r="BD115" s="20">
        <f t="shared" si="14"/>
        <v>0</v>
      </c>
    </row>
    <row r="116" ht="22.5" customHeight="1">
      <c r="A116" s="4">
        <v>109.0</v>
      </c>
      <c r="B116" s="20">
        <f t="shared" ref="B116:C116" si="131">SUM(G116,L116,Q116,V116,AA116,AF116,AK116,AP116,AU116,AZ116)</f>
        <v>0</v>
      </c>
      <c r="C116" s="20">
        <f t="shared" si="131"/>
        <v>0</v>
      </c>
      <c r="D116" s="20">
        <f t="shared" si="3"/>
        <v>0</v>
      </c>
      <c r="E116" s="20">
        <f t="shared" si="4"/>
        <v>0</v>
      </c>
      <c r="F116" s="20">
        <f>MAX(0,Overview!$B$11-D116)</f>
        <v>0</v>
      </c>
      <c r="G116" s="20">
        <f t="shared" si="16"/>
        <v>0</v>
      </c>
      <c r="H116" s="20">
        <f>ROUND(G116*Priority!D8/12,2)</f>
        <v>0</v>
      </c>
      <c r="I116" s="20">
        <f>MIN(G116+H116,Priority!E8)</f>
        <v>0</v>
      </c>
      <c r="J116" s="20">
        <f>MIN(MAX(0,G116+H116-I116),MAX(0,Overview!$B$11-SUM(I116,N116,S116,X116,AC116,AH116,AM116,AR116,AW116,BB116)))</f>
        <v>0</v>
      </c>
      <c r="K116" s="20">
        <f t="shared" si="5"/>
        <v>0</v>
      </c>
      <c r="L116" s="20">
        <f t="shared" si="17"/>
        <v>0</v>
      </c>
      <c r="M116" s="20">
        <f>ROUND(L116*Priority!D9/12,2)</f>
        <v>0</v>
      </c>
      <c r="N116" s="20">
        <f>MIN(L116+M116,Priority!E9)</f>
        <v>0</v>
      </c>
      <c r="O116" s="20">
        <f>MIN(MAX(0,L116+M116-N116),MAX(0,Overview!$B$11-SUM(I116,N116,S116,X116,AC116,AH116,AM116,AR116,AW116,BB116)-SUM(J116)))</f>
        <v>0</v>
      </c>
      <c r="P116" s="20">
        <f t="shared" si="6"/>
        <v>0</v>
      </c>
      <c r="Q116" s="20">
        <f t="shared" si="18"/>
        <v>0</v>
      </c>
      <c r="R116" s="20">
        <f>ROUND(Q116*Priority!D10/12,2)</f>
        <v>0</v>
      </c>
      <c r="S116" s="20">
        <f>MIN(Q116+R116,Priority!E10)</f>
        <v>0</v>
      </c>
      <c r="T116" s="20">
        <f>MIN(MAX(0,Q116+R116-S116),MAX(0,Overview!$B$11-SUM(I116,N116,S116,X116,AC116,AH116,AM116,AR116,AW116,BB116)-SUM(J116,O116)))</f>
        <v>0</v>
      </c>
      <c r="U116" s="20">
        <f t="shared" si="7"/>
        <v>0</v>
      </c>
      <c r="V116" s="20">
        <f t="shared" si="19"/>
        <v>0</v>
      </c>
      <c r="W116" s="20">
        <f>ROUND(V116*Priority!D11/12,2)</f>
        <v>0</v>
      </c>
      <c r="X116" s="20">
        <f>MIN(V116+W116,Priority!E11)</f>
        <v>0</v>
      </c>
      <c r="Y116" s="20">
        <f>MIN(MAX(0,V116+W116-X116),MAX(0,Overview!$B$11-SUM(I116,N116,S116,X116,AC116,AH116,AM116,AR116,AW116,BB116)-SUM(J116,O116,T116)))</f>
        <v>0</v>
      </c>
      <c r="Z116" s="20">
        <f t="shared" si="8"/>
        <v>0</v>
      </c>
      <c r="AA116" s="20">
        <f t="shared" si="20"/>
        <v>0</v>
      </c>
      <c r="AB116" s="20">
        <f>ROUND(AA116*Priority!D12/12,2)</f>
        <v>0</v>
      </c>
      <c r="AC116" s="20">
        <f>MIN(AA116+AB116,Priority!E12)</f>
        <v>0</v>
      </c>
      <c r="AD116" s="20">
        <f>MIN(MAX(0,AA116+AB116-AC116),MAX(0,Overview!$B$11-SUM(I116,N116,S116,X116,AC116,AH116,AM116,AR116,AW116,BB116)-SUM(J116,O116,T116,Y116)))</f>
        <v>0</v>
      </c>
      <c r="AE116" s="20">
        <f t="shared" si="9"/>
        <v>0</v>
      </c>
      <c r="AF116" s="20">
        <f t="shared" si="21"/>
        <v>0</v>
      </c>
      <c r="AG116" s="20">
        <f>ROUND(AF116*Priority!D13/12,2)</f>
        <v>0</v>
      </c>
      <c r="AH116" s="20">
        <f>MIN(AF116+AG116,Priority!E13)</f>
        <v>0</v>
      </c>
      <c r="AI116" s="20">
        <f>MIN(MAX(0,AF116+AG116-AH116),MAX(0,Overview!$B$11-SUM(I116,N116,S116,X116,AC116,AH116,AM116,AR116,AW116,BB116)-SUM(J116,O116,T116,Y116,AD116)))</f>
        <v>0</v>
      </c>
      <c r="AJ116" s="20">
        <f t="shared" si="10"/>
        <v>0</v>
      </c>
      <c r="AK116" s="20">
        <f t="shared" si="22"/>
        <v>0</v>
      </c>
      <c r="AL116" s="20">
        <f>ROUND(AK116*Priority!D14/12,2)</f>
        <v>0</v>
      </c>
      <c r="AM116" s="20">
        <f>MIN(AK116+AL116,Priority!E14)</f>
        <v>0</v>
      </c>
      <c r="AN116" s="20">
        <f>MIN(MAX(0,AK116+AL116-AM116),MAX(0,Overview!$B$11-SUM(I116,N116,S116,X116,AC116,AH116,AM116,AR116,AW116,BB116)-SUM(J116,O116,T116,Y116,AD116,AI116)))</f>
        <v>0</v>
      </c>
      <c r="AO116" s="20">
        <f t="shared" si="11"/>
        <v>0</v>
      </c>
      <c r="AP116" s="20">
        <f t="shared" si="23"/>
        <v>0</v>
      </c>
      <c r="AQ116" s="20">
        <f>ROUND(AP116*Priority!D15/12,2)</f>
        <v>0</v>
      </c>
      <c r="AR116" s="20">
        <f>MIN(AP116+AQ116,Priority!E15)</f>
        <v>0</v>
      </c>
      <c r="AS116" s="20">
        <f>MIN(MAX(0,AP116+AQ116-AR116),MAX(0,Overview!$B$11-SUM(I116,N116,S116,X116,AC116,AH116,AM116,AR116,AW116,BB116)-SUM(J116,O116,T116,Y116,AD116,AI116,AN116)))</f>
        <v>0</v>
      </c>
      <c r="AT116" s="20">
        <f t="shared" si="12"/>
        <v>0</v>
      </c>
      <c r="AU116" s="20">
        <f t="shared" si="24"/>
        <v>0</v>
      </c>
      <c r="AV116" s="20">
        <f>ROUND(AU116*Priority!D16/12,2)</f>
        <v>0</v>
      </c>
      <c r="AW116" s="20">
        <f>MIN(AU116+AV116,Priority!E16)</f>
        <v>0</v>
      </c>
      <c r="AX116" s="20">
        <f>MIN(MAX(0,AU116+AV116-AW116),MAX(0,Overview!$B$11-SUM(I116,N116,S116,X116,AC116,AH116,AM116,AR116,AW116,BB116)-SUM(J116,O116,T116,Y116,AD116,AI116,AN116,AS116)))</f>
        <v>0</v>
      </c>
      <c r="AY116" s="20">
        <f t="shared" si="13"/>
        <v>0</v>
      </c>
      <c r="AZ116" s="20">
        <f t="shared" si="25"/>
        <v>0</v>
      </c>
      <c r="BA116" s="20">
        <f>ROUND(AZ116*Priority!D17/12,2)</f>
        <v>0</v>
      </c>
      <c r="BB116" s="20">
        <f>MIN(AZ116+BA116,Priority!E17)</f>
        <v>0</v>
      </c>
      <c r="BC116" s="20">
        <f>MIN(MAX(0,AZ116+BA116-BB116),MAX(0,Overview!$B$11-SUM(I116,N116,S116,X116,AC116,AH116,AM116,AR116,AW116,BB116)-SUM(J116,O116,T116,Y116,AD116,AI116,AN116,AS116,AX116)))</f>
        <v>0</v>
      </c>
      <c r="BD116" s="20">
        <f t="shared" si="14"/>
        <v>0</v>
      </c>
    </row>
    <row r="117" ht="22.5" customHeight="1">
      <c r="A117" s="4">
        <v>110.0</v>
      </c>
      <c r="B117" s="20">
        <f t="shared" ref="B117:C117" si="132">SUM(G117,L117,Q117,V117,AA117,AF117,AK117,AP117,AU117,AZ117)</f>
        <v>0</v>
      </c>
      <c r="C117" s="20">
        <f t="shared" si="132"/>
        <v>0</v>
      </c>
      <c r="D117" s="20">
        <f t="shared" si="3"/>
        <v>0</v>
      </c>
      <c r="E117" s="20">
        <f t="shared" si="4"/>
        <v>0</v>
      </c>
      <c r="F117" s="20">
        <f>MAX(0,Overview!$B$11-D117)</f>
        <v>0</v>
      </c>
      <c r="G117" s="20">
        <f t="shared" si="16"/>
        <v>0</v>
      </c>
      <c r="H117" s="20">
        <f>ROUND(G117*Priority!D8/12,2)</f>
        <v>0</v>
      </c>
      <c r="I117" s="20">
        <f>MIN(G117+H117,Priority!E8)</f>
        <v>0</v>
      </c>
      <c r="J117" s="20">
        <f>MIN(MAX(0,G117+H117-I117),MAX(0,Overview!$B$11-SUM(I117,N117,S117,X117,AC117,AH117,AM117,AR117,AW117,BB117)))</f>
        <v>0</v>
      </c>
      <c r="K117" s="20">
        <f t="shared" si="5"/>
        <v>0</v>
      </c>
      <c r="L117" s="20">
        <f t="shared" si="17"/>
        <v>0</v>
      </c>
      <c r="M117" s="20">
        <f>ROUND(L117*Priority!D9/12,2)</f>
        <v>0</v>
      </c>
      <c r="N117" s="20">
        <f>MIN(L117+M117,Priority!E9)</f>
        <v>0</v>
      </c>
      <c r="O117" s="20">
        <f>MIN(MAX(0,L117+M117-N117),MAX(0,Overview!$B$11-SUM(I117,N117,S117,X117,AC117,AH117,AM117,AR117,AW117,BB117)-SUM(J117)))</f>
        <v>0</v>
      </c>
      <c r="P117" s="20">
        <f t="shared" si="6"/>
        <v>0</v>
      </c>
      <c r="Q117" s="20">
        <f t="shared" si="18"/>
        <v>0</v>
      </c>
      <c r="R117" s="20">
        <f>ROUND(Q117*Priority!D10/12,2)</f>
        <v>0</v>
      </c>
      <c r="S117" s="20">
        <f>MIN(Q117+R117,Priority!E10)</f>
        <v>0</v>
      </c>
      <c r="T117" s="20">
        <f>MIN(MAX(0,Q117+R117-S117),MAX(0,Overview!$B$11-SUM(I117,N117,S117,X117,AC117,AH117,AM117,AR117,AW117,BB117)-SUM(J117,O117)))</f>
        <v>0</v>
      </c>
      <c r="U117" s="20">
        <f t="shared" si="7"/>
        <v>0</v>
      </c>
      <c r="V117" s="20">
        <f t="shared" si="19"/>
        <v>0</v>
      </c>
      <c r="W117" s="20">
        <f>ROUND(V117*Priority!D11/12,2)</f>
        <v>0</v>
      </c>
      <c r="X117" s="20">
        <f>MIN(V117+W117,Priority!E11)</f>
        <v>0</v>
      </c>
      <c r="Y117" s="20">
        <f>MIN(MAX(0,V117+W117-X117),MAX(0,Overview!$B$11-SUM(I117,N117,S117,X117,AC117,AH117,AM117,AR117,AW117,BB117)-SUM(J117,O117,T117)))</f>
        <v>0</v>
      </c>
      <c r="Z117" s="20">
        <f t="shared" si="8"/>
        <v>0</v>
      </c>
      <c r="AA117" s="20">
        <f t="shared" si="20"/>
        <v>0</v>
      </c>
      <c r="AB117" s="20">
        <f>ROUND(AA117*Priority!D12/12,2)</f>
        <v>0</v>
      </c>
      <c r="AC117" s="20">
        <f>MIN(AA117+AB117,Priority!E12)</f>
        <v>0</v>
      </c>
      <c r="AD117" s="20">
        <f>MIN(MAX(0,AA117+AB117-AC117),MAX(0,Overview!$B$11-SUM(I117,N117,S117,X117,AC117,AH117,AM117,AR117,AW117,BB117)-SUM(J117,O117,T117,Y117)))</f>
        <v>0</v>
      </c>
      <c r="AE117" s="20">
        <f t="shared" si="9"/>
        <v>0</v>
      </c>
      <c r="AF117" s="20">
        <f t="shared" si="21"/>
        <v>0</v>
      </c>
      <c r="AG117" s="20">
        <f>ROUND(AF117*Priority!D13/12,2)</f>
        <v>0</v>
      </c>
      <c r="AH117" s="20">
        <f>MIN(AF117+AG117,Priority!E13)</f>
        <v>0</v>
      </c>
      <c r="AI117" s="20">
        <f>MIN(MAX(0,AF117+AG117-AH117),MAX(0,Overview!$B$11-SUM(I117,N117,S117,X117,AC117,AH117,AM117,AR117,AW117,BB117)-SUM(J117,O117,T117,Y117,AD117)))</f>
        <v>0</v>
      </c>
      <c r="AJ117" s="20">
        <f t="shared" si="10"/>
        <v>0</v>
      </c>
      <c r="AK117" s="20">
        <f t="shared" si="22"/>
        <v>0</v>
      </c>
      <c r="AL117" s="20">
        <f>ROUND(AK117*Priority!D14/12,2)</f>
        <v>0</v>
      </c>
      <c r="AM117" s="20">
        <f>MIN(AK117+AL117,Priority!E14)</f>
        <v>0</v>
      </c>
      <c r="AN117" s="20">
        <f>MIN(MAX(0,AK117+AL117-AM117),MAX(0,Overview!$B$11-SUM(I117,N117,S117,X117,AC117,AH117,AM117,AR117,AW117,BB117)-SUM(J117,O117,T117,Y117,AD117,AI117)))</f>
        <v>0</v>
      </c>
      <c r="AO117" s="20">
        <f t="shared" si="11"/>
        <v>0</v>
      </c>
      <c r="AP117" s="20">
        <f t="shared" si="23"/>
        <v>0</v>
      </c>
      <c r="AQ117" s="20">
        <f>ROUND(AP117*Priority!D15/12,2)</f>
        <v>0</v>
      </c>
      <c r="AR117" s="20">
        <f>MIN(AP117+AQ117,Priority!E15)</f>
        <v>0</v>
      </c>
      <c r="AS117" s="20">
        <f>MIN(MAX(0,AP117+AQ117-AR117),MAX(0,Overview!$B$11-SUM(I117,N117,S117,X117,AC117,AH117,AM117,AR117,AW117,BB117)-SUM(J117,O117,T117,Y117,AD117,AI117,AN117)))</f>
        <v>0</v>
      </c>
      <c r="AT117" s="20">
        <f t="shared" si="12"/>
        <v>0</v>
      </c>
      <c r="AU117" s="20">
        <f t="shared" si="24"/>
        <v>0</v>
      </c>
      <c r="AV117" s="20">
        <f>ROUND(AU117*Priority!D16/12,2)</f>
        <v>0</v>
      </c>
      <c r="AW117" s="20">
        <f>MIN(AU117+AV117,Priority!E16)</f>
        <v>0</v>
      </c>
      <c r="AX117" s="20">
        <f>MIN(MAX(0,AU117+AV117-AW117),MAX(0,Overview!$B$11-SUM(I117,N117,S117,X117,AC117,AH117,AM117,AR117,AW117,BB117)-SUM(J117,O117,T117,Y117,AD117,AI117,AN117,AS117)))</f>
        <v>0</v>
      </c>
      <c r="AY117" s="20">
        <f t="shared" si="13"/>
        <v>0</v>
      </c>
      <c r="AZ117" s="20">
        <f t="shared" si="25"/>
        <v>0</v>
      </c>
      <c r="BA117" s="20">
        <f>ROUND(AZ117*Priority!D17/12,2)</f>
        <v>0</v>
      </c>
      <c r="BB117" s="20">
        <f>MIN(AZ117+BA117,Priority!E17)</f>
        <v>0</v>
      </c>
      <c r="BC117" s="20">
        <f>MIN(MAX(0,AZ117+BA117-BB117),MAX(0,Overview!$B$11-SUM(I117,N117,S117,X117,AC117,AH117,AM117,AR117,AW117,BB117)-SUM(J117,O117,T117,Y117,AD117,AI117,AN117,AS117,AX117)))</f>
        <v>0</v>
      </c>
      <c r="BD117" s="20">
        <f t="shared" si="14"/>
        <v>0</v>
      </c>
    </row>
    <row r="118" ht="22.5" customHeight="1">
      <c r="A118" s="4">
        <v>111.0</v>
      </c>
      <c r="B118" s="20">
        <f t="shared" ref="B118:C118" si="133">SUM(G118,L118,Q118,V118,AA118,AF118,AK118,AP118,AU118,AZ118)</f>
        <v>0</v>
      </c>
      <c r="C118" s="20">
        <f t="shared" si="133"/>
        <v>0</v>
      </c>
      <c r="D118" s="20">
        <f t="shared" si="3"/>
        <v>0</v>
      </c>
      <c r="E118" s="20">
        <f t="shared" si="4"/>
        <v>0</v>
      </c>
      <c r="F118" s="20">
        <f>MAX(0,Overview!$B$11-D118)</f>
        <v>0</v>
      </c>
      <c r="G118" s="20">
        <f t="shared" si="16"/>
        <v>0</v>
      </c>
      <c r="H118" s="20">
        <f>ROUND(G118*Priority!D8/12,2)</f>
        <v>0</v>
      </c>
      <c r="I118" s="20">
        <f>MIN(G118+H118,Priority!E8)</f>
        <v>0</v>
      </c>
      <c r="J118" s="20">
        <f>MIN(MAX(0,G118+H118-I118),MAX(0,Overview!$B$11-SUM(I118,N118,S118,X118,AC118,AH118,AM118,AR118,AW118,BB118)))</f>
        <v>0</v>
      </c>
      <c r="K118" s="20">
        <f t="shared" si="5"/>
        <v>0</v>
      </c>
      <c r="L118" s="20">
        <f t="shared" si="17"/>
        <v>0</v>
      </c>
      <c r="M118" s="20">
        <f>ROUND(L118*Priority!D9/12,2)</f>
        <v>0</v>
      </c>
      <c r="N118" s="20">
        <f>MIN(L118+M118,Priority!E9)</f>
        <v>0</v>
      </c>
      <c r="O118" s="20">
        <f>MIN(MAX(0,L118+M118-N118),MAX(0,Overview!$B$11-SUM(I118,N118,S118,X118,AC118,AH118,AM118,AR118,AW118,BB118)-SUM(J118)))</f>
        <v>0</v>
      </c>
      <c r="P118" s="20">
        <f t="shared" si="6"/>
        <v>0</v>
      </c>
      <c r="Q118" s="20">
        <f t="shared" si="18"/>
        <v>0</v>
      </c>
      <c r="R118" s="20">
        <f>ROUND(Q118*Priority!D10/12,2)</f>
        <v>0</v>
      </c>
      <c r="S118" s="20">
        <f>MIN(Q118+R118,Priority!E10)</f>
        <v>0</v>
      </c>
      <c r="T118" s="20">
        <f>MIN(MAX(0,Q118+R118-S118),MAX(0,Overview!$B$11-SUM(I118,N118,S118,X118,AC118,AH118,AM118,AR118,AW118,BB118)-SUM(J118,O118)))</f>
        <v>0</v>
      </c>
      <c r="U118" s="20">
        <f t="shared" si="7"/>
        <v>0</v>
      </c>
      <c r="V118" s="20">
        <f t="shared" si="19"/>
        <v>0</v>
      </c>
      <c r="W118" s="20">
        <f>ROUND(V118*Priority!D11/12,2)</f>
        <v>0</v>
      </c>
      <c r="X118" s="20">
        <f>MIN(V118+W118,Priority!E11)</f>
        <v>0</v>
      </c>
      <c r="Y118" s="20">
        <f>MIN(MAX(0,V118+W118-X118),MAX(0,Overview!$B$11-SUM(I118,N118,S118,X118,AC118,AH118,AM118,AR118,AW118,BB118)-SUM(J118,O118,T118)))</f>
        <v>0</v>
      </c>
      <c r="Z118" s="20">
        <f t="shared" si="8"/>
        <v>0</v>
      </c>
      <c r="AA118" s="20">
        <f t="shared" si="20"/>
        <v>0</v>
      </c>
      <c r="AB118" s="20">
        <f>ROUND(AA118*Priority!D12/12,2)</f>
        <v>0</v>
      </c>
      <c r="AC118" s="20">
        <f>MIN(AA118+AB118,Priority!E12)</f>
        <v>0</v>
      </c>
      <c r="AD118" s="20">
        <f>MIN(MAX(0,AA118+AB118-AC118),MAX(0,Overview!$B$11-SUM(I118,N118,S118,X118,AC118,AH118,AM118,AR118,AW118,BB118)-SUM(J118,O118,T118,Y118)))</f>
        <v>0</v>
      </c>
      <c r="AE118" s="20">
        <f t="shared" si="9"/>
        <v>0</v>
      </c>
      <c r="AF118" s="20">
        <f t="shared" si="21"/>
        <v>0</v>
      </c>
      <c r="AG118" s="20">
        <f>ROUND(AF118*Priority!D13/12,2)</f>
        <v>0</v>
      </c>
      <c r="AH118" s="20">
        <f>MIN(AF118+AG118,Priority!E13)</f>
        <v>0</v>
      </c>
      <c r="AI118" s="20">
        <f>MIN(MAX(0,AF118+AG118-AH118),MAX(0,Overview!$B$11-SUM(I118,N118,S118,X118,AC118,AH118,AM118,AR118,AW118,BB118)-SUM(J118,O118,T118,Y118,AD118)))</f>
        <v>0</v>
      </c>
      <c r="AJ118" s="20">
        <f t="shared" si="10"/>
        <v>0</v>
      </c>
      <c r="AK118" s="20">
        <f t="shared" si="22"/>
        <v>0</v>
      </c>
      <c r="AL118" s="20">
        <f>ROUND(AK118*Priority!D14/12,2)</f>
        <v>0</v>
      </c>
      <c r="AM118" s="20">
        <f>MIN(AK118+AL118,Priority!E14)</f>
        <v>0</v>
      </c>
      <c r="AN118" s="20">
        <f>MIN(MAX(0,AK118+AL118-AM118),MAX(0,Overview!$B$11-SUM(I118,N118,S118,X118,AC118,AH118,AM118,AR118,AW118,BB118)-SUM(J118,O118,T118,Y118,AD118,AI118)))</f>
        <v>0</v>
      </c>
      <c r="AO118" s="20">
        <f t="shared" si="11"/>
        <v>0</v>
      </c>
      <c r="AP118" s="20">
        <f t="shared" si="23"/>
        <v>0</v>
      </c>
      <c r="AQ118" s="20">
        <f>ROUND(AP118*Priority!D15/12,2)</f>
        <v>0</v>
      </c>
      <c r="AR118" s="20">
        <f>MIN(AP118+AQ118,Priority!E15)</f>
        <v>0</v>
      </c>
      <c r="AS118" s="20">
        <f>MIN(MAX(0,AP118+AQ118-AR118),MAX(0,Overview!$B$11-SUM(I118,N118,S118,X118,AC118,AH118,AM118,AR118,AW118,BB118)-SUM(J118,O118,T118,Y118,AD118,AI118,AN118)))</f>
        <v>0</v>
      </c>
      <c r="AT118" s="20">
        <f t="shared" si="12"/>
        <v>0</v>
      </c>
      <c r="AU118" s="20">
        <f t="shared" si="24"/>
        <v>0</v>
      </c>
      <c r="AV118" s="20">
        <f>ROUND(AU118*Priority!D16/12,2)</f>
        <v>0</v>
      </c>
      <c r="AW118" s="20">
        <f>MIN(AU118+AV118,Priority!E16)</f>
        <v>0</v>
      </c>
      <c r="AX118" s="20">
        <f>MIN(MAX(0,AU118+AV118-AW118),MAX(0,Overview!$B$11-SUM(I118,N118,S118,X118,AC118,AH118,AM118,AR118,AW118,BB118)-SUM(J118,O118,T118,Y118,AD118,AI118,AN118,AS118)))</f>
        <v>0</v>
      </c>
      <c r="AY118" s="20">
        <f t="shared" si="13"/>
        <v>0</v>
      </c>
      <c r="AZ118" s="20">
        <f t="shared" si="25"/>
        <v>0</v>
      </c>
      <c r="BA118" s="20">
        <f>ROUND(AZ118*Priority!D17/12,2)</f>
        <v>0</v>
      </c>
      <c r="BB118" s="20">
        <f>MIN(AZ118+BA118,Priority!E17)</f>
        <v>0</v>
      </c>
      <c r="BC118" s="20">
        <f>MIN(MAX(0,AZ118+BA118-BB118),MAX(0,Overview!$B$11-SUM(I118,N118,S118,X118,AC118,AH118,AM118,AR118,AW118,BB118)-SUM(J118,O118,T118,Y118,AD118,AI118,AN118,AS118,AX118)))</f>
        <v>0</v>
      </c>
      <c r="BD118" s="20">
        <f t="shared" si="14"/>
        <v>0</v>
      </c>
    </row>
    <row r="119" ht="22.5" customHeight="1">
      <c r="A119" s="4">
        <v>112.0</v>
      </c>
      <c r="B119" s="20">
        <f t="shared" ref="B119:C119" si="134">SUM(G119,L119,Q119,V119,AA119,AF119,AK119,AP119,AU119,AZ119)</f>
        <v>0</v>
      </c>
      <c r="C119" s="20">
        <f t="shared" si="134"/>
        <v>0</v>
      </c>
      <c r="D119" s="20">
        <f t="shared" si="3"/>
        <v>0</v>
      </c>
      <c r="E119" s="20">
        <f t="shared" si="4"/>
        <v>0</v>
      </c>
      <c r="F119" s="20">
        <f>MAX(0,Overview!$B$11-D119)</f>
        <v>0</v>
      </c>
      <c r="G119" s="20">
        <f t="shared" si="16"/>
        <v>0</v>
      </c>
      <c r="H119" s="20">
        <f>ROUND(G119*Priority!D8/12,2)</f>
        <v>0</v>
      </c>
      <c r="I119" s="20">
        <f>MIN(G119+H119,Priority!E8)</f>
        <v>0</v>
      </c>
      <c r="J119" s="20">
        <f>MIN(MAX(0,G119+H119-I119),MAX(0,Overview!$B$11-SUM(I119,N119,S119,X119,AC119,AH119,AM119,AR119,AW119,BB119)))</f>
        <v>0</v>
      </c>
      <c r="K119" s="20">
        <f t="shared" si="5"/>
        <v>0</v>
      </c>
      <c r="L119" s="20">
        <f t="shared" si="17"/>
        <v>0</v>
      </c>
      <c r="M119" s="20">
        <f>ROUND(L119*Priority!D9/12,2)</f>
        <v>0</v>
      </c>
      <c r="N119" s="20">
        <f>MIN(L119+M119,Priority!E9)</f>
        <v>0</v>
      </c>
      <c r="O119" s="20">
        <f>MIN(MAX(0,L119+M119-N119),MAX(0,Overview!$B$11-SUM(I119,N119,S119,X119,AC119,AH119,AM119,AR119,AW119,BB119)-SUM(J119)))</f>
        <v>0</v>
      </c>
      <c r="P119" s="20">
        <f t="shared" si="6"/>
        <v>0</v>
      </c>
      <c r="Q119" s="20">
        <f t="shared" si="18"/>
        <v>0</v>
      </c>
      <c r="R119" s="20">
        <f>ROUND(Q119*Priority!D10/12,2)</f>
        <v>0</v>
      </c>
      <c r="S119" s="20">
        <f>MIN(Q119+R119,Priority!E10)</f>
        <v>0</v>
      </c>
      <c r="T119" s="20">
        <f>MIN(MAX(0,Q119+R119-S119),MAX(0,Overview!$B$11-SUM(I119,N119,S119,X119,AC119,AH119,AM119,AR119,AW119,BB119)-SUM(J119,O119)))</f>
        <v>0</v>
      </c>
      <c r="U119" s="20">
        <f t="shared" si="7"/>
        <v>0</v>
      </c>
      <c r="V119" s="20">
        <f t="shared" si="19"/>
        <v>0</v>
      </c>
      <c r="W119" s="20">
        <f>ROUND(V119*Priority!D11/12,2)</f>
        <v>0</v>
      </c>
      <c r="X119" s="20">
        <f>MIN(V119+W119,Priority!E11)</f>
        <v>0</v>
      </c>
      <c r="Y119" s="20">
        <f>MIN(MAX(0,V119+W119-X119),MAX(0,Overview!$B$11-SUM(I119,N119,S119,X119,AC119,AH119,AM119,AR119,AW119,BB119)-SUM(J119,O119,T119)))</f>
        <v>0</v>
      </c>
      <c r="Z119" s="20">
        <f t="shared" si="8"/>
        <v>0</v>
      </c>
      <c r="AA119" s="20">
        <f t="shared" si="20"/>
        <v>0</v>
      </c>
      <c r="AB119" s="20">
        <f>ROUND(AA119*Priority!D12/12,2)</f>
        <v>0</v>
      </c>
      <c r="AC119" s="20">
        <f>MIN(AA119+AB119,Priority!E12)</f>
        <v>0</v>
      </c>
      <c r="AD119" s="20">
        <f>MIN(MAX(0,AA119+AB119-AC119),MAX(0,Overview!$B$11-SUM(I119,N119,S119,X119,AC119,AH119,AM119,AR119,AW119,BB119)-SUM(J119,O119,T119,Y119)))</f>
        <v>0</v>
      </c>
      <c r="AE119" s="20">
        <f t="shared" si="9"/>
        <v>0</v>
      </c>
      <c r="AF119" s="20">
        <f t="shared" si="21"/>
        <v>0</v>
      </c>
      <c r="AG119" s="20">
        <f>ROUND(AF119*Priority!D13/12,2)</f>
        <v>0</v>
      </c>
      <c r="AH119" s="20">
        <f>MIN(AF119+AG119,Priority!E13)</f>
        <v>0</v>
      </c>
      <c r="AI119" s="20">
        <f>MIN(MAX(0,AF119+AG119-AH119),MAX(0,Overview!$B$11-SUM(I119,N119,S119,X119,AC119,AH119,AM119,AR119,AW119,BB119)-SUM(J119,O119,T119,Y119,AD119)))</f>
        <v>0</v>
      </c>
      <c r="AJ119" s="20">
        <f t="shared" si="10"/>
        <v>0</v>
      </c>
      <c r="AK119" s="20">
        <f t="shared" si="22"/>
        <v>0</v>
      </c>
      <c r="AL119" s="20">
        <f>ROUND(AK119*Priority!D14/12,2)</f>
        <v>0</v>
      </c>
      <c r="AM119" s="20">
        <f>MIN(AK119+AL119,Priority!E14)</f>
        <v>0</v>
      </c>
      <c r="AN119" s="20">
        <f>MIN(MAX(0,AK119+AL119-AM119),MAX(0,Overview!$B$11-SUM(I119,N119,S119,X119,AC119,AH119,AM119,AR119,AW119,BB119)-SUM(J119,O119,T119,Y119,AD119,AI119)))</f>
        <v>0</v>
      </c>
      <c r="AO119" s="20">
        <f t="shared" si="11"/>
        <v>0</v>
      </c>
      <c r="AP119" s="20">
        <f t="shared" si="23"/>
        <v>0</v>
      </c>
      <c r="AQ119" s="20">
        <f>ROUND(AP119*Priority!D15/12,2)</f>
        <v>0</v>
      </c>
      <c r="AR119" s="20">
        <f>MIN(AP119+AQ119,Priority!E15)</f>
        <v>0</v>
      </c>
      <c r="AS119" s="20">
        <f>MIN(MAX(0,AP119+AQ119-AR119),MAX(0,Overview!$B$11-SUM(I119,N119,S119,X119,AC119,AH119,AM119,AR119,AW119,BB119)-SUM(J119,O119,T119,Y119,AD119,AI119,AN119)))</f>
        <v>0</v>
      </c>
      <c r="AT119" s="20">
        <f t="shared" si="12"/>
        <v>0</v>
      </c>
      <c r="AU119" s="20">
        <f t="shared" si="24"/>
        <v>0</v>
      </c>
      <c r="AV119" s="20">
        <f>ROUND(AU119*Priority!D16/12,2)</f>
        <v>0</v>
      </c>
      <c r="AW119" s="20">
        <f>MIN(AU119+AV119,Priority!E16)</f>
        <v>0</v>
      </c>
      <c r="AX119" s="20">
        <f>MIN(MAX(0,AU119+AV119-AW119),MAX(0,Overview!$B$11-SUM(I119,N119,S119,X119,AC119,AH119,AM119,AR119,AW119,BB119)-SUM(J119,O119,T119,Y119,AD119,AI119,AN119,AS119)))</f>
        <v>0</v>
      </c>
      <c r="AY119" s="20">
        <f t="shared" si="13"/>
        <v>0</v>
      </c>
      <c r="AZ119" s="20">
        <f t="shared" si="25"/>
        <v>0</v>
      </c>
      <c r="BA119" s="20">
        <f>ROUND(AZ119*Priority!D17/12,2)</f>
        <v>0</v>
      </c>
      <c r="BB119" s="20">
        <f>MIN(AZ119+BA119,Priority!E17)</f>
        <v>0</v>
      </c>
      <c r="BC119" s="20">
        <f>MIN(MAX(0,AZ119+BA119-BB119),MAX(0,Overview!$B$11-SUM(I119,N119,S119,X119,AC119,AH119,AM119,AR119,AW119,BB119)-SUM(J119,O119,T119,Y119,AD119,AI119,AN119,AS119,AX119)))</f>
        <v>0</v>
      </c>
      <c r="BD119" s="20">
        <f t="shared" si="14"/>
        <v>0</v>
      </c>
    </row>
    <row r="120" ht="22.5" customHeight="1">
      <c r="A120" s="4">
        <v>113.0</v>
      </c>
      <c r="B120" s="20">
        <f t="shared" ref="B120:C120" si="135">SUM(G120,L120,Q120,V120,AA120,AF120,AK120,AP120,AU120,AZ120)</f>
        <v>0</v>
      </c>
      <c r="C120" s="20">
        <f t="shared" si="135"/>
        <v>0</v>
      </c>
      <c r="D120" s="20">
        <f t="shared" si="3"/>
        <v>0</v>
      </c>
      <c r="E120" s="20">
        <f t="shared" si="4"/>
        <v>0</v>
      </c>
      <c r="F120" s="20">
        <f>MAX(0,Overview!$B$11-D120)</f>
        <v>0</v>
      </c>
      <c r="G120" s="20">
        <f t="shared" si="16"/>
        <v>0</v>
      </c>
      <c r="H120" s="20">
        <f>ROUND(G120*Priority!D8/12,2)</f>
        <v>0</v>
      </c>
      <c r="I120" s="20">
        <f>MIN(G120+H120,Priority!E8)</f>
        <v>0</v>
      </c>
      <c r="J120" s="20">
        <f>MIN(MAX(0,G120+H120-I120),MAX(0,Overview!$B$11-SUM(I120,N120,S120,X120,AC120,AH120,AM120,AR120,AW120,BB120)))</f>
        <v>0</v>
      </c>
      <c r="K120" s="20">
        <f t="shared" si="5"/>
        <v>0</v>
      </c>
      <c r="L120" s="20">
        <f t="shared" si="17"/>
        <v>0</v>
      </c>
      <c r="M120" s="20">
        <f>ROUND(L120*Priority!D9/12,2)</f>
        <v>0</v>
      </c>
      <c r="N120" s="20">
        <f>MIN(L120+M120,Priority!E9)</f>
        <v>0</v>
      </c>
      <c r="O120" s="20">
        <f>MIN(MAX(0,L120+M120-N120),MAX(0,Overview!$B$11-SUM(I120,N120,S120,X120,AC120,AH120,AM120,AR120,AW120,BB120)-SUM(J120)))</f>
        <v>0</v>
      </c>
      <c r="P120" s="20">
        <f t="shared" si="6"/>
        <v>0</v>
      </c>
      <c r="Q120" s="20">
        <f t="shared" si="18"/>
        <v>0</v>
      </c>
      <c r="R120" s="20">
        <f>ROUND(Q120*Priority!D10/12,2)</f>
        <v>0</v>
      </c>
      <c r="S120" s="20">
        <f>MIN(Q120+R120,Priority!E10)</f>
        <v>0</v>
      </c>
      <c r="T120" s="20">
        <f>MIN(MAX(0,Q120+R120-S120),MAX(0,Overview!$B$11-SUM(I120,N120,S120,X120,AC120,AH120,AM120,AR120,AW120,BB120)-SUM(J120,O120)))</f>
        <v>0</v>
      </c>
      <c r="U120" s="20">
        <f t="shared" si="7"/>
        <v>0</v>
      </c>
      <c r="V120" s="20">
        <f t="shared" si="19"/>
        <v>0</v>
      </c>
      <c r="W120" s="20">
        <f>ROUND(V120*Priority!D11/12,2)</f>
        <v>0</v>
      </c>
      <c r="X120" s="20">
        <f>MIN(V120+W120,Priority!E11)</f>
        <v>0</v>
      </c>
      <c r="Y120" s="20">
        <f>MIN(MAX(0,V120+W120-X120),MAX(0,Overview!$B$11-SUM(I120,N120,S120,X120,AC120,AH120,AM120,AR120,AW120,BB120)-SUM(J120,O120,T120)))</f>
        <v>0</v>
      </c>
      <c r="Z120" s="20">
        <f t="shared" si="8"/>
        <v>0</v>
      </c>
      <c r="AA120" s="20">
        <f t="shared" si="20"/>
        <v>0</v>
      </c>
      <c r="AB120" s="20">
        <f>ROUND(AA120*Priority!D12/12,2)</f>
        <v>0</v>
      </c>
      <c r="AC120" s="20">
        <f>MIN(AA120+AB120,Priority!E12)</f>
        <v>0</v>
      </c>
      <c r="AD120" s="20">
        <f>MIN(MAX(0,AA120+AB120-AC120),MAX(0,Overview!$B$11-SUM(I120,N120,S120,X120,AC120,AH120,AM120,AR120,AW120,BB120)-SUM(J120,O120,T120,Y120)))</f>
        <v>0</v>
      </c>
      <c r="AE120" s="20">
        <f t="shared" si="9"/>
        <v>0</v>
      </c>
      <c r="AF120" s="20">
        <f t="shared" si="21"/>
        <v>0</v>
      </c>
      <c r="AG120" s="20">
        <f>ROUND(AF120*Priority!D13/12,2)</f>
        <v>0</v>
      </c>
      <c r="AH120" s="20">
        <f>MIN(AF120+AG120,Priority!E13)</f>
        <v>0</v>
      </c>
      <c r="AI120" s="20">
        <f>MIN(MAX(0,AF120+AG120-AH120),MAX(0,Overview!$B$11-SUM(I120,N120,S120,X120,AC120,AH120,AM120,AR120,AW120,BB120)-SUM(J120,O120,T120,Y120,AD120)))</f>
        <v>0</v>
      </c>
      <c r="AJ120" s="20">
        <f t="shared" si="10"/>
        <v>0</v>
      </c>
      <c r="AK120" s="20">
        <f t="shared" si="22"/>
        <v>0</v>
      </c>
      <c r="AL120" s="20">
        <f>ROUND(AK120*Priority!D14/12,2)</f>
        <v>0</v>
      </c>
      <c r="AM120" s="20">
        <f>MIN(AK120+AL120,Priority!E14)</f>
        <v>0</v>
      </c>
      <c r="AN120" s="20">
        <f>MIN(MAX(0,AK120+AL120-AM120),MAX(0,Overview!$B$11-SUM(I120,N120,S120,X120,AC120,AH120,AM120,AR120,AW120,BB120)-SUM(J120,O120,T120,Y120,AD120,AI120)))</f>
        <v>0</v>
      </c>
      <c r="AO120" s="20">
        <f t="shared" si="11"/>
        <v>0</v>
      </c>
      <c r="AP120" s="20">
        <f t="shared" si="23"/>
        <v>0</v>
      </c>
      <c r="AQ120" s="20">
        <f>ROUND(AP120*Priority!D15/12,2)</f>
        <v>0</v>
      </c>
      <c r="AR120" s="20">
        <f>MIN(AP120+AQ120,Priority!E15)</f>
        <v>0</v>
      </c>
      <c r="AS120" s="20">
        <f>MIN(MAX(0,AP120+AQ120-AR120),MAX(0,Overview!$B$11-SUM(I120,N120,S120,X120,AC120,AH120,AM120,AR120,AW120,BB120)-SUM(J120,O120,T120,Y120,AD120,AI120,AN120)))</f>
        <v>0</v>
      </c>
      <c r="AT120" s="20">
        <f t="shared" si="12"/>
        <v>0</v>
      </c>
      <c r="AU120" s="20">
        <f t="shared" si="24"/>
        <v>0</v>
      </c>
      <c r="AV120" s="20">
        <f>ROUND(AU120*Priority!D16/12,2)</f>
        <v>0</v>
      </c>
      <c r="AW120" s="20">
        <f>MIN(AU120+AV120,Priority!E16)</f>
        <v>0</v>
      </c>
      <c r="AX120" s="20">
        <f>MIN(MAX(0,AU120+AV120-AW120),MAX(0,Overview!$B$11-SUM(I120,N120,S120,X120,AC120,AH120,AM120,AR120,AW120,BB120)-SUM(J120,O120,T120,Y120,AD120,AI120,AN120,AS120)))</f>
        <v>0</v>
      </c>
      <c r="AY120" s="20">
        <f t="shared" si="13"/>
        <v>0</v>
      </c>
      <c r="AZ120" s="20">
        <f t="shared" si="25"/>
        <v>0</v>
      </c>
      <c r="BA120" s="20">
        <f>ROUND(AZ120*Priority!D17/12,2)</f>
        <v>0</v>
      </c>
      <c r="BB120" s="20">
        <f>MIN(AZ120+BA120,Priority!E17)</f>
        <v>0</v>
      </c>
      <c r="BC120" s="20">
        <f>MIN(MAX(0,AZ120+BA120-BB120),MAX(0,Overview!$B$11-SUM(I120,N120,S120,X120,AC120,AH120,AM120,AR120,AW120,BB120)-SUM(J120,O120,T120,Y120,AD120,AI120,AN120,AS120,AX120)))</f>
        <v>0</v>
      </c>
      <c r="BD120" s="20">
        <f t="shared" si="14"/>
        <v>0</v>
      </c>
    </row>
    <row r="121" ht="22.5" customHeight="1">
      <c r="A121" s="4">
        <v>114.0</v>
      </c>
      <c r="B121" s="20">
        <f t="shared" ref="B121:C121" si="136">SUM(G121,L121,Q121,V121,AA121,AF121,AK121,AP121,AU121,AZ121)</f>
        <v>0</v>
      </c>
      <c r="C121" s="20">
        <f t="shared" si="136"/>
        <v>0</v>
      </c>
      <c r="D121" s="20">
        <f t="shared" si="3"/>
        <v>0</v>
      </c>
      <c r="E121" s="20">
        <f t="shared" si="4"/>
        <v>0</v>
      </c>
      <c r="F121" s="20">
        <f>MAX(0,Overview!$B$11-D121)</f>
        <v>0</v>
      </c>
      <c r="G121" s="20">
        <f t="shared" si="16"/>
        <v>0</v>
      </c>
      <c r="H121" s="20">
        <f>ROUND(G121*Priority!D8/12,2)</f>
        <v>0</v>
      </c>
      <c r="I121" s="20">
        <f>MIN(G121+H121,Priority!E8)</f>
        <v>0</v>
      </c>
      <c r="J121" s="20">
        <f>MIN(MAX(0,G121+H121-I121),MAX(0,Overview!$B$11-SUM(I121,N121,S121,X121,AC121,AH121,AM121,AR121,AW121,BB121)))</f>
        <v>0</v>
      </c>
      <c r="K121" s="20">
        <f t="shared" si="5"/>
        <v>0</v>
      </c>
      <c r="L121" s="20">
        <f t="shared" si="17"/>
        <v>0</v>
      </c>
      <c r="M121" s="20">
        <f>ROUND(L121*Priority!D9/12,2)</f>
        <v>0</v>
      </c>
      <c r="N121" s="20">
        <f>MIN(L121+M121,Priority!E9)</f>
        <v>0</v>
      </c>
      <c r="O121" s="20">
        <f>MIN(MAX(0,L121+M121-N121),MAX(0,Overview!$B$11-SUM(I121,N121,S121,X121,AC121,AH121,AM121,AR121,AW121,BB121)-SUM(J121)))</f>
        <v>0</v>
      </c>
      <c r="P121" s="20">
        <f t="shared" si="6"/>
        <v>0</v>
      </c>
      <c r="Q121" s="20">
        <f t="shared" si="18"/>
        <v>0</v>
      </c>
      <c r="R121" s="20">
        <f>ROUND(Q121*Priority!D10/12,2)</f>
        <v>0</v>
      </c>
      <c r="S121" s="20">
        <f>MIN(Q121+R121,Priority!E10)</f>
        <v>0</v>
      </c>
      <c r="T121" s="20">
        <f>MIN(MAX(0,Q121+R121-S121),MAX(0,Overview!$B$11-SUM(I121,N121,S121,X121,AC121,AH121,AM121,AR121,AW121,BB121)-SUM(J121,O121)))</f>
        <v>0</v>
      </c>
      <c r="U121" s="20">
        <f t="shared" si="7"/>
        <v>0</v>
      </c>
      <c r="V121" s="20">
        <f t="shared" si="19"/>
        <v>0</v>
      </c>
      <c r="W121" s="20">
        <f>ROUND(V121*Priority!D11/12,2)</f>
        <v>0</v>
      </c>
      <c r="X121" s="20">
        <f>MIN(V121+W121,Priority!E11)</f>
        <v>0</v>
      </c>
      <c r="Y121" s="20">
        <f>MIN(MAX(0,V121+W121-X121),MAX(0,Overview!$B$11-SUM(I121,N121,S121,X121,AC121,AH121,AM121,AR121,AW121,BB121)-SUM(J121,O121,T121)))</f>
        <v>0</v>
      </c>
      <c r="Z121" s="20">
        <f t="shared" si="8"/>
        <v>0</v>
      </c>
      <c r="AA121" s="20">
        <f t="shared" si="20"/>
        <v>0</v>
      </c>
      <c r="AB121" s="20">
        <f>ROUND(AA121*Priority!D12/12,2)</f>
        <v>0</v>
      </c>
      <c r="AC121" s="20">
        <f>MIN(AA121+AB121,Priority!E12)</f>
        <v>0</v>
      </c>
      <c r="AD121" s="20">
        <f>MIN(MAX(0,AA121+AB121-AC121),MAX(0,Overview!$B$11-SUM(I121,N121,S121,X121,AC121,AH121,AM121,AR121,AW121,BB121)-SUM(J121,O121,T121,Y121)))</f>
        <v>0</v>
      </c>
      <c r="AE121" s="20">
        <f t="shared" si="9"/>
        <v>0</v>
      </c>
      <c r="AF121" s="20">
        <f t="shared" si="21"/>
        <v>0</v>
      </c>
      <c r="AG121" s="20">
        <f>ROUND(AF121*Priority!D13/12,2)</f>
        <v>0</v>
      </c>
      <c r="AH121" s="20">
        <f>MIN(AF121+AG121,Priority!E13)</f>
        <v>0</v>
      </c>
      <c r="AI121" s="20">
        <f>MIN(MAX(0,AF121+AG121-AH121),MAX(0,Overview!$B$11-SUM(I121,N121,S121,X121,AC121,AH121,AM121,AR121,AW121,BB121)-SUM(J121,O121,T121,Y121,AD121)))</f>
        <v>0</v>
      </c>
      <c r="AJ121" s="20">
        <f t="shared" si="10"/>
        <v>0</v>
      </c>
      <c r="AK121" s="20">
        <f t="shared" si="22"/>
        <v>0</v>
      </c>
      <c r="AL121" s="20">
        <f>ROUND(AK121*Priority!D14/12,2)</f>
        <v>0</v>
      </c>
      <c r="AM121" s="20">
        <f>MIN(AK121+AL121,Priority!E14)</f>
        <v>0</v>
      </c>
      <c r="AN121" s="20">
        <f>MIN(MAX(0,AK121+AL121-AM121),MAX(0,Overview!$B$11-SUM(I121,N121,S121,X121,AC121,AH121,AM121,AR121,AW121,BB121)-SUM(J121,O121,T121,Y121,AD121,AI121)))</f>
        <v>0</v>
      </c>
      <c r="AO121" s="20">
        <f t="shared" si="11"/>
        <v>0</v>
      </c>
      <c r="AP121" s="20">
        <f t="shared" si="23"/>
        <v>0</v>
      </c>
      <c r="AQ121" s="20">
        <f>ROUND(AP121*Priority!D15/12,2)</f>
        <v>0</v>
      </c>
      <c r="AR121" s="20">
        <f>MIN(AP121+AQ121,Priority!E15)</f>
        <v>0</v>
      </c>
      <c r="AS121" s="20">
        <f>MIN(MAX(0,AP121+AQ121-AR121),MAX(0,Overview!$B$11-SUM(I121,N121,S121,X121,AC121,AH121,AM121,AR121,AW121,BB121)-SUM(J121,O121,T121,Y121,AD121,AI121,AN121)))</f>
        <v>0</v>
      </c>
      <c r="AT121" s="20">
        <f t="shared" si="12"/>
        <v>0</v>
      </c>
      <c r="AU121" s="20">
        <f t="shared" si="24"/>
        <v>0</v>
      </c>
      <c r="AV121" s="20">
        <f>ROUND(AU121*Priority!D16/12,2)</f>
        <v>0</v>
      </c>
      <c r="AW121" s="20">
        <f>MIN(AU121+AV121,Priority!E16)</f>
        <v>0</v>
      </c>
      <c r="AX121" s="20">
        <f>MIN(MAX(0,AU121+AV121-AW121),MAX(0,Overview!$B$11-SUM(I121,N121,S121,X121,AC121,AH121,AM121,AR121,AW121,BB121)-SUM(J121,O121,T121,Y121,AD121,AI121,AN121,AS121)))</f>
        <v>0</v>
      </c>
      <c r="AY121" s="20">
        <f t="shared" si="13"/>
        <v>0</v>
      </c>
      <c r="AZ121" s="20">
        <f t="shared" si="25"/>
        <v>0</v>
      </c>
      <c r="BA121" s="20">
        <f>ROUND(AZ121*Priority!D17/12,2)</f>
        <v>0</v>
      </c>
      <c r="BB121" s="20">
        <f>MIN(AZ121+BA121,Priority!E17)</f>
        <v>0</v>
      </c>
      <c r="BC121" s="20">
        <f>MIN(MAX(0,AZ121+BA121-BB121),MAX(0,Overview!$B$11-SUM(I121,N121,S121,X121,AC121,AH121,AM121,AR121,AW121,BB121)-SUM(J121,O121,T121,Y121,AD121,AI121,AN121,AS121,AX121)))</f>
        <v>0</v>
      </c>
      <c r="BD121" s="20">
        <f t="shared" si="14"/>
        <v>0</v>
      </c>
    </row>
    <row r="122" ht="22.5" customHeight="1">
      <c r="A122" s="4">
        <v>115.0</v>
      </c>
      <c r="B122" s="20">
        <f t="shared" ref="B122:C122" si="137">SUM(G122,L122,Q122,V122,AA122,AF122,AK122,AP122,AU122,AZ122)</f>
        <v>0</v>
      </c>
      <c r="C122" s="20">
        <f t="shared" si="137"/>
        <v>0</v>
      </c>
      <c r="D122" s="20">
        <f t="shared" si="3"/>
        <v>0</v>
      </c>
      <c r="E122" s="20">
        <f t="shared" si="4"/>
        <v>0</v>
      </c>
      <c r="F122" s="20">
        <f>MAX(0,Overview!$B$11-D122)</f>
        <v>0</v>
      </c>
      <c r="G122" s="20">
        <f t="shared" si="16"/>
        <v>0</v>
      </c>
      <c r="H122" s="20">
        <f>ROUND(G122*Priority!D8/12,2)</f>
        <v>0</v>
      </c>
      <c r="I122" s="20">
        <f>MIN(G122+H122,Priority!E8)</f>
        <v>0</v>
      </c>
      <c r="J122" s="20">
        <f>MIN(MAX(0,G122+H122-I122),MAX(0,Overview!$B$11-SUM(I122,N122,S122,X122,AC122,AH122,AM122,AR122,AW122,BB122)))</f>
        <v>0</v>
      </c>
      <c r="K122" s="20">
        <f t="shared" si="5"/>
        <v>0</v>
      </c>
      <c r="L122" s="20">
        <f t="shared" si="17"/>
        <v>0</v>
      </c>
      <c r="M122" s="20">
        <f>ROUND(L122*Priority!D9/12,2)</f>
        <v>0</v>
      </c>
      <c r="N122" s="20">
        <f>MIN(L122+M122,Priority!E9)</f>
        <v>0</v>
      </c>
      <c r="O122" s="20">
        <f>MIN(MAX(0,L122+M122-N122),MAX(0,Overview!$B$11-SUM(I122,N122,S122,X122,AC122,AH122,AM122,AR122,AW122,BB122)-SUM(J122)))</f>
        <v>0</v>
      </c>
      <c r="P122" s="20">
        <f t="shared" si="6"/>
        <v>0</v>
      </c>
      <c r="Q122" s="20">
        <f t="shared" si="18"/>
        <v>0</v>
      </c>
      <c r="R122" s="20">
        <f>ROUND(Q122*Priority!D10/12,2)</f>
        <v>0</v>
      </c>
      <c r="S122" s="20">
        <f>MIN(Q122+R122,Priority!E10)</f>
        <v>0</v>
      </c>
      <c r="T122" s="20">
        <f>MIN(MAX(0,Q122+R122-S122),MAX(0,Overview!$B$11-SUM(I122,N122,S122,X122,AC122,AH122,AM122,AR122,AW122,BB122)-SUM(J122,O122)))</f>
        <v>0</v>
      </c>
      <c r="U122" s="20">
        <f t="shared" si="7"/>
        <v>0</v>
      </c>
      <c r="V122" s="20">
        <f t="shared" si="19"/>
        <v>0</v>
      </c>
      <c r="W122" s="20">
        <f>ROUND(V122*Priority!D11/12,2)</f>
        <v>0</v>
      </c>
      <c r="X122" s="20">
        <f>MIN(V122+W122,Priority!E11)</f>
        <v>0</v>
      </c>
      <c r="Y122" s="20">
        <f>MIN(MAX(0,V122+W122-X122),MAX(0,Overview!$B$11-SUM(I122,N122,S122,X122,AC122,AH122,AM122,AR122,AW122,BB122)-SUM(J122,O122,T122)))</f>
        <v>0</v>
      </c>
      <c r="Z122" s="20">
        <f t="shared" si="8"/>
        <v>0</v>
      </c>
      <c r="AA122" s="20">
        <f t="shared" si="20"/>
        <v>0</v>
      </c>
      <c r="AB122" s="20">
        <f>ROUND(AA122*Priority!D12/12,2)</f>
        <v>0</v>
      </c>
      <c r="AC122" s="20">
        <f>MIN(AA122+AB122,Priority!E12)</f>
        <v>0</v>
      </c>
      <c r="AD122" s="20">
        <f>MIN(MAX(0,AA122+AB122-AC122),MAX(0,Overview!$B$11-SUM(I122,N122,S122,X122,AC122,AH122,AM122,AR122,AW122,BB122)-SUM(J122,O122,T122,Y122)))</f>
        <v>0</v>
      </c>
      <c r="AE122" s="20">
        <f t="shared" si="9"/>
        <v>0</v>
      </c>
      <c r="AF122" s="20">
        <f t="shared" si="21"/>
        <v>0</v>
      </c>
      <c r="AG122" s="20">
        <f>ROUND(AF122*Priority!D13/12,2)</f>
        <v>0</v>
      </c>
      <c r="AH122" s="20">
        <f>MIN(AF122+AG122,Priority!E13)</f>
        <v>0</v>
      </c>
      <c r="AI122" s="20">
        <f>MIN(MAX(0,AF122+AG122-AH122),MAX(0,Overview!$B$11-SUM(I122,N122,S122,X122,AC122,AH122,AM122,AR122,AW122,BB122)-SUM(J122,O122,T122,Y122,AD122)))</f>
        <v>0</v>
      </c>
      <c r="AJ122" s="20">
        <f t="shared" si="10"/>
        <v>0</v>
      </c>
      <c r="AK122" s="20">
        <f t="shared" si="22"/>
        <v>0</v>
      </c>
      <c r="AL122" s="20">
        <f>ROUND(AK122*Priority!D14/12,2)</f>
        <v>0</v>
      </c>
      <c r="AM122" s="20">
        <f>MIN(AK122+AL122,Priority!E14)</f>
        <v>0</v>
      </c>
      <c r="AN122" s="20">
        <f>MIN(MAX(0,AK122+AL122-AM122),MAX(0,Overview!$B$11-SUM(I122,N122,S122,X122,AC122,AH122,AM122,AR122,AW122,BB122)-SUM(J122,O122,T122,Y122,AD122,AI122)))</f>
        <v>0</v>
      </c>
      <c r="AO122" s="20">
        <f t="shared" si="11"/>
        <v>0</v>
      </c>
      <c r="AP122" s="20">
        <f t="shared" si="23"/>
        <v>0</v>
      </c>
      <c r="AQ122" s="20">
        <f>ROUND(AP122*Priority!D15/12,2)</f>
        <v>0</v>
      </c>
      <c r="AR122" s="20">
        <f>MIN(AP122+AQ122,Priority!E15)</f>
        <v>0</v>
      </c>
      <c r="AS122" s="20">
        <f>MIN(MAX(0,AP122+AQ122-AR122),MAX(0,Overview!$B$11-SUM(I122,N122,S122,X122,AC122,AH122,AM122,AR122,AW122,BB122)-SUM(J122,O122,T122,Y122,AD122,AI122,AN122)))</f>
        <v>0</v>
      </c>
      <c r="AT122" s="20">
        <f t="shared" si="12"/>
        <v>0</v>
      </c>
      <c r="AU122" s="20">
        <f t="shared" si="24"/>
        <v>0</v>
      </c>
      <c r="AV122" s="20">
        <f>ROUND(AU122*Priority!D16/12,2)</f>
        <v>0</v>
      </c>
      <c r="AW122" s="20">
        <f>MIN(AU122+AV122,Priority!E16)</f>
        <v>0</v>
      </c>
      <c r="AX122" s="20">
        <f>MIN(MAX(0,AU122+AV122-AW122),MAX(0,Overview!$B$11-SUM(I122,N122,S122,X122,AC122,AH122,AM122,AR122,AW122,BB122)-SUM(J122,O122,T122,Y122,AD122,AI122,AN122,AS122)))</f>
        <v>0</v>
      </c>
      <c r="AY122" s="20">
        <f t="shared" si="13"/>
        <v>0</v>
      </c>
      <c r="AZ122" s="20">
        <f t="shared" si="25"/>
        <v>0</v>
      </c>
      <c r="BA122" s="20">
        <f>ROUND(AZ122*Priority!D17/12,2)</f>
        <v>0</v>
      </c>
      <c r="BB122" s="20">
        <f>MIN(AZ122+BA122,Priority!E17)</f>
        <v>0</v>
      </c>
      <c r="BC122" s="20">
        <f>MIN(MAX(0,AZ122+BA122-BB122),MAX(0,Overview!$B$11-SUM(I122,N122,S122,X122,AC122,AH122,AM122,AR122,AW122,BB122)-SUM(J122,O122,T122,Y122,AD122,AI122,AN122,AS122,AX122)))</f>
        <v>0</v>
      </c>
      <c r="BD122" s="20">
        <f t="shared" si="14"/>
        <v>0</v>
      </c>
    </row>
    <row r="123" ht="22.5" customHeight="1">
      <c r="A123" s="4">
        <v>116.0</v>
      </c>
      <c r="B123" s="20">
        <f t="shared" ref="B123:C123" si="138">SUM(G123,L123,Q123,V123,AA123,AF123,AK123,AP123,AU123,AZ123)</f>
        <v>0</v>
      </c>
      <c r="C123" s="20">
        <f t="shared" si="138"/>
        <v>0</v>
      </c>
      <c r="D123" s="20">
        <f t="shared" si="3"/>
        <v>0</v>
      </c>
      <c r="E123" s="20">
        <f t="shared" si="4"/>
        <v>0</v>
      </c>
      <c r="F123" s="20">
        <f>MAX(0,Overview!$B$11-D123)</f>
        <v>0</v>
      </c>
      <c r="G123" s="20">
        <f t="shared" si="16"/>
        <v>0</v>
      </c>
      <c r="H123" s="20">
        <f>ROUND(G123*Priority!D8/12,2)</f>
        <v>0</v>
      </c>
      <c r="I123" s="20">
        <f>MIN(G123+H123,Priority!E8)</f>
        <v>0</v>
      </c>
      <c r="J123" s="20">
        <f>MIN(MAX(0,G123+H123-I123),MAX(0,Overview!$B$11-SUM(I123,N123,S123,X123,AC123,AH123,AM123,AR123,AW123,BB123)))</f>
        <v>0</v>
      </c>
      <c r="K123" s="20">
        <f t="shared" si="5"/>
        <v>0</v>
      </c>
      <c r="L123" s="20">
        <f t="shared" si="17"/>
        <v>0</v>
      </c>
      <c r="M123" s="20">
        <f>ROUND(L123*Priority!D9/12,2)</f>
        <v>0</v>
      </c>
      <c r="N123" s="20">
        <f>MIN(L123+M123,Priority!E9)</f>
        <v>0</v>
      </c>
      <c r="O123" s="20">
        <f>MIN(MAX(0,L123+M123-N123),MAX(0,Overview!$B$11-SUM(I123,N123,S123,X123,AC123,AH123,AM123,AR123,AW123,BB123)-SUM(J123)))</f>
        <v>0</v>
      </c>
      <c r="P123" s="20">
        <f t="shared" si="6"/>
        <v>0</v>
      </c>
      <c r="Q123" s="20">
        <f t="shared" si="18"/>
        <v>0</v>
      </c>
      <c r="R123" s="20">
        <f>ROUND(Q123*Priority!D10/12,2)</f>
        <v>0</v>
      </c>
      <c r="S123" s="20">
        <f>MIN(Q123+R123,Priority!E10)</f>
        <v>0</v>
      </c>
      <c r="T123" s="20">
        <f>MIN(MAX(0,Q123+R123-S123),MAX(0,Overview!$B$11-SUM(I123,N123,S123,X123,AC123,AH123,AM123,AR123,AW123,BB123)-SUM(J123,O123)))</f>
        <v>0</v>
      </c>
      <c r="U123" s="20">
        <f t="shared" si="7"/>
        <v>0</v>
      </c>
      <c r="V123" s="20">
        <f t="shared" si="19"/>
        <v>0</v>
      </c>
      <c r="W123" s="20">
        <f>ROUND(V123*Priority!D11/12,2)</f>
        <v>0</v>
      </c>
      <c r="X123" s="20">
        <f>MIN(V123+W123,Priority!E11)</f>
        <v>0</v>
      </c>
      <c r="Y123" s="20">
        <f>MIN(MAX(0,V123+W123-X123),MAX(0,Overview!$B$11-SUM(I123,N123,S123,X123,AC123,AH123,AM123,AR123,AW123,BB123)-SUM(J123,O123,T123)))</f>
        <v>0</v>
      </c>
      <c r="Z123" s="20">
        <f t="shared" si="8"/>
        <v>0</v>
      </c>
      <c r="AA123" s="20">
        <f t="shared" si="20"/>
        <v>0</v>
      </c>
      <c r="AB123" s="20">
        <f>ROUND(AA123*Priority!D12/12,2)</f>
        <v>0</v>
      </c>
      <c r="AC123" s="20">
        <f>MIN(AA123+AB123,Priority!E12)</f>
        <v>0</v>
      </c>
      <c r="AD123" s="20">
        <f>MIN(MAX(0,AA123+AB123-AC123),MAX(0,Overview!$B$11-SUM(I123,N123,S123,X123,AC123,AH123,AM123,AR123,AW123,BB123)-SUM(J123,O123,T123,Y123)))</f>
        <v>0</v>
      </c>
      <c r="AE123" s="20">
        <f t="shared" si="9"/>
        <v>0</v>
      </c>
      <c r="AF123" s="20">
        <f t="shared" si="21"/>
        <v>0</v>
      </c>
      <c r="AG123" s="20">
        <f>ROUND(AF123*Priority!D13/12,2)</f>
        <v>0</v>
      </c>
      <c r="AH123" s="20">
        <f>MIN(AF123+AG123,Priority!E13)</f>
        <v>0</v>
      </c>
      <c r="AI123" s="20">
        <f>MIN(MAX(0,AF123+AG123-AH123),MAX(0,Overview!$B$11-SUM(I123,N123,S123,X123,AC123,AH123,AM123,AR123,AW123,BB123)-SUM(J123,O123,T123,Y123,AD123)))</f>
        <v>0</v>
      </c>
      <c r="AJ123" s="20">
        <f t="shared" si="10"/>
        <v>0</v>
      </c>
      <c r="AK123" s="20">
        <f t="shared" si="22"/>
        <v>0</v>
      </c>
      <c r="AL123" s="20">
        <f>ROUND(AK123*Priority!D14/12,2)</f>
        <v>0</v>
      </c>
      <c r="AM123" s="20">
        <f>MIN(AK123+AL123,Priority!E14)</f>
        <v>0</v>
      </c>
      <c r="AN123" s="20">
        <f>MIN(MAX(0,AK123+AL123-AM123),MAX(0,Overview!$B$11-SUM(I123,N123,S123,X123,AC123,AH123,AM123,AR123,AW123,BB123)-SUM(J123,O123,T123,Y123,AD123,AI123)))</f>
        <v>0</v>
      </c>
      <c r="AO123" s="20">
        <f t="shared" si="11"/>
        <v>0</v>
      </c>
      <c r="AP123" s="20">
        <f t="shared" si="23"/>
        <v>0</v>
      </c>
      <c r="AQ123" s="20">
        <f>ROUND(AP123*Priority!D15/12,2)</f>
        <v>0</v>
      </c>
      <c r="AR123" s="20">
        <f>MIN(AP123+AQ123,Priority!E15)</f>
        <v>0</v>
      </c>
      <c r="AS123" s="20">
        <f>MIN(MAX(0,AP123+AQ123-AR123),MAX(0,Overview!$B$11-SUM(I123,N123,S123,X123,AC123,AH123,AM123,AR123,AW123,BB123)-SUM(J123,O123,T123,Y123,AD123,AI123,AN123)))</f>
        <v>0</v>
      </c>
      <c r="AT123" s="20">
        <f t="shared" si="12"/>
        <v>0</v>
      </c>
      <c r="AU123" s="20">
        <f t="shared" si="24"/>
        <v>0</v>
      </c>
      <c r="AV123" s="20">
        <f>ROUND(AU123*Priority!D16/12,2)</f>
        <v>0</v>
      </c>
      <c r="AW123" s="20">
        <f>MIN(AU123+AV123,Priority!E16)</f>
        <v>0</v>
      </c>
      <c r="AX123" s="20">
        <f>MIN(MAX(0,AU123+AV123-AW123),MAX(0,Overview!$B$11-SUM(I123,N123,S123,X123,AC123,AH123,AM123,AR123,AW123,BB123)-SUM(J123,O123,T123,Y123,AD123,AI123,AN123,AS123)))</f>
        <v>0</v>
      </c>
      <c r="AY123" s="20">
        <f t="shared" si="13"/>
        <v>0</v>
      </c>
      <c r="AZ123" s="20">
        <f t="shared" si="25"/>
        <v>0</v>
      </c>
      <c r="BA123" s="20">
        <f>ROUND(AZ123*Priority!D17/12,2)</f>
        <v>0</v>
      </c>
      <c r="BB123" s="20">
        <f>MIN(AZ123+BA123,Priority!E17)</f>
        <v>0</v>
      </c>
      <c r="BC123" s="20">
        <f>MIN(MAX(0,AZ123+BA123-BB123),MAX(0,Overview!$B$11-SUM(I123,N123,S123,X123,AC123,AH123,AM123,AR123,AW123,BB123)-SUM(J123,O123,T123,Y123,AD123,AI123,AN123,AS123,AX123)))</f>
        <v>0</v>
      </c>
      <c r="BD123" s="20">
        <f t="shared" si="14"/>
        <v>0</v>
      </c>
    </row>
    <row r="124" ht="22.5" customHeight="1">
      <c r="A124" s="4">
        <v>117.0</v>
      </c>
      <c r="B124" s="20">
        <f t="shared" ref="B124:C124" si="139">SUM(G124,L124,Q124,V124,AA124,AF124,AK124,AP124,AU124,AZ124)</f>
        <v>0</v>
      </c>
      <c r="C124" s="20">
        <f t="shared" si="139"/>
        <v>0</v>
      </c>
      <c r="D124" s="20">
        <f t="shared" si="3"/>
        <v>0</v>
      </c>
      <c r="E124" s="20">
        <f t="shared" si="4"/>
        <v>0</v>
      </c>
      <c r="F124" s="20">
        <f>MAX(0,Overview!$B$11-D124)</f>
        <v>0</v>
      </c>
      <c r="G124" s="20">
        <f t="shared" si="16"/>
        <v>0</v>
      </c>
      <c r="H124" s="20">
        <f>ROUND(G124*Priority!D8/12,2)</f>
        <v>0</v>
      </c>
      <c r="I124" s="20">
        <f>MIN(G124+H124,Priority!E8)</f>
        <v>0</v>
      </c>
      <c r="J124" s="20">
        <f>MIN(MAX(0,G124+H124-I124),MAX(0,Overview!$B$11-SUM(I124,N124,S124,X124,AC124,AH124,AM124,AR124,AW124,BB124)))</f>
        <v>0</v>
      </c>
      <c r="K124" s="20">
        <f t="shared" si="5"/>
        <v>0</v>
      </c>
      <c r="L124" s="20">
        <f t="shared" si="17"/>
        <v>0</v>
      </c>
      <c r="M124" s="20">
        <f>ROUND(L124*Priority!D9/12,2)</f>
        <v>0</v>
      </c>
      <c r="N124" s="20">
        <f>MIN(L124+M124,Priority!E9)</f>
        <v>0</v>
      </c>
      <c r="O124" s="20">
        <f>MIN(MAX(0,L124+M124-N124),MAX(0,Overview!$B$11-SUM(I124,N124,S124,X124,AC124,AH124,AM124,AR124,AW124,BB124)-SUM(J124)))</f>
        <v>0</v>
      </c>
      <c r="P124" s="20">
        <f t="shared" si="6"/>
        <v>0</v>
      </c>
      <c r="Q124" s="20">
        <f t="shared" si="18"/>
        <v>0</v>
      </c>
      <c r="R124" s="20">
        <f>ROUND(Q124*Priority!D10/12,2)</f>
        <v>0</v>
      </c>
      <c r="S124" s="20">
        <f>MIN(Q124+R124,Priority!E10)</f>
        <v>0</v>
      </c>
      <c r="T124" s="20">
        <f>MIN(MAX(0,Q124+R124-S124),MAX(0,Overview!$B$11-SUM(I124,N124,S124,X124,AC124,AH124,AM124,AR124,AW124,BB124)-SUM(J124,O124)))</f>
        <v>0</v>
      </c>
      <c r="U124" s="20">
        <f t="shared" si="7"/>
        <v>0</v>
      </c>
      <c r="V124" s="20">
        <f t="shared" si="19"/>
        <v>0</v>
      </c>
      <c r="W124" s="20">
        <f>ROUND(V124*Priority!D11/12,2)</f>
        <v>0</v>
      </c>
      <c r="X124" s="20">
        <f>MIN(V124+W124,Priority!E11)</f>
        <v>0</v>
      </c>
      <c r="Y124" s="20">
        <f>MIN(MAX(0,V124+W124-X124),MAX(0,Overview!$B$11-SUM(I124,N124,S124,X124,AC124,AH124,AM124,AR124,AW124,BB124)-SUM(J124,O124,T124)))</f>
        <v>0</v>
      </c>
      <c r="Z124" s="20">
        <f t="shared" si="8"/>
        <v>0</v>
      </c>
      <c r="AA124" s="20">
        <f t="shared" si="20"/>
        <v>0</v>
      </c>
      <c r="AB124" s="20">
        <f>ROUND(AA124*Priority!D12/12,2)</f>
        <v>0</v>
      </c>
      <c r="AC124" s="20">
        <f>MIN(AA124+AB124,Priority!E12)</f>
        <v>0</v>
      </c>
      <c r="AD124" s="20">
        <f>MIN(MAX(0,AA124+AB124-AC124),MAX(0,Overview!$B$11-SUM(I124,N124,S124,X124,AC124,AH124,AM124,AR124,AW124,BB124)-SUM(J124,O124,T124,Y124)))</f>
        <v>0</v>
      </c>
      <c r="AE124" s="20">
        <f t="shared" si="9"/>
        <v>0</v>
      </c>
      <c r="AF124" s="20">
        <f t="shared" si="21"/>
        <v>0</v>
      </c>
      <c r="AG124" s="20">
        <f>ROUND(AF124*Priority!D13/12,2)</f>
        <v>0</v>
      </c>
      <c r="AH124" s="20">
        <f>MIN(AF124+AG124,Priority!E13)</f>
        <v>0</v>
      </c>
      <c r="AI124" s="20">
        <f>MIN(MAX(0,AF124+AG124-AH124),MAX(0,Overview!$B$11-SUM(I124,N124,S124,X124,AC124,AH124,AM124,AR124,AW124,BB124)-SUM(J124,O124,T124,Y124,AD124)))</f>
        <v>0</v>
      </c>
      <c r="AJ124" s="20">
        <f t="shared" si="10"/>
        <v>0</v>
      </c>
      <c r="AK124" s="20">
        <f t="shared" si="22"/>
        <v>0</v>
      </c>
      <c r="AL124" s="20">
        <f>ROUND(AK124*Priority!D14/12,2)</f>
        <v>0</v>
      </c>
      <c r="AM124" s="20">
        <f>MIN(AK124+AL124,Priority!E14)</f>
        <v>0</v>
      </c>
      <c r="AN124" s="20">
        <f>MIN(MAX(0,AK124+AL124-AM124),MAX(0,Overview!$B$11-SUM(I124,N124,S124,X124,AC124,AH124,AM124,AR124,AW124,BB124)-SUM(J124,O124,T124,Y124,AD124,AI124)))</f>
        <v>0</v>
      </c>
      <c r="AO124" s="20">
        <f t="shared" si="11"/>
        <v>0</v>
      </c>
      <c r="AP124" s="20">
        <f t="shared" si="23"/>
        <v>0</v>
      </c>
      <c r="AQ124" s="20">
        <f>ROUND(AP124*Priority!D15/12,2)</f>
        <v>0</v>
      </c>
      <c r="AR124" s="20">
        <f>MIN(AP124+AQ124,Priority!E15)</f>
        <v>0</v>
      </c>
      <c r="AS124" s="20">
        <f>MIN(MAX(0,AP124+AQ124-AR124),MAX(0,Overview!$B$11-SUM(I124,N124,S124,X124,AC124,AH124,AM124,AR124,AW124,BB124)-SUM(J124,O124,T124,Y124,AD124,AI124,AN124)))</f>
        <v>0</v>
      </c>
      <c r="AT124" s="20">
        <f t="shared" si="12"/>
        <v>0</v>
      </c>
      <c r="AU124" s="20">
        <f t="shared" si="24"/>
        <v>0</v>
      </c>
      <c r="AV124" s="20">
        <f>ROUND(AU124*Priority!D16/12,2)</f>
        <v>0</v>
      </c>
      <c r="AW124" s="20">
        <f>MIN(AU124+AV124,Priority!E16)</f>
        <v>0</v>
      </c>
      <c r="AX124" s="20">
        <f>MIN(MAX(0,AU124+AV124-AW124),MAX(0,Overview!$B$11-SUM(I124,N124,S124,X124,AC124,AH124,AM124,AR124,AW124,BB124)-SUM(J124,O124,T124,Y124,AD124,AI124,AN124,AS124)))</f>
        <v>0</v>
      </c>
      <c r="AY124" s="20">
        <f t="shared" si="13"/>
        <v>0</v>
      </c>
      <c r="AZ124" s="20">
        <f t="shared" si="25"/>
        <v>0</v>
      </c>
      <c r="BA124" s="20">
        <f>ROUND(AZ124*Priority!D17/12,2)</f>
        <v>0</v>
      </c>
      <c r="BB124" s="20">
        <f>MIN(AZ124+BA124,Priority!E17)</f>
        <v>0</v>
      </c>
      <c r="BC124" s="20">
        <f>MIN(MAX(0,AZ124+BA124-BB124),MAX(0,Overview!$B$11-SUM(I124,N124,S124,X124,AC124,AH124,AM124,AR124,AW124,BB124)-SUM(J124,O124,T124,Y124,AD124,AI124,AN124,AS124,AX124)))</f>
        <v>0</v>
      </c>
      <c r="BD124" s="20">
        <f t="shared" si="14"/>
        <v>0</v>
      </c>
    </row>
    <row r="125" ht="22.5" customHeight="1">
      <c r="A125" s="4">
        <v>118.0</v>
      </c>
      <c r="B125" s="20">
        <f t="shared" ref="B125:C125" si="140">SUM(G125,L125,Q125,V125,AA125,AF125,AK125,AP125,AU125,AZ125)</f>
        <v>0</v>
      </c>
      <c r="C125" s="20">
        <f t="shared" si="140"/>
        <v>0</v>
      </c>
      <c r="D125" s="20">
        <f t="shared" si="3"/>
        <v>0</v>
      </c>
      <c r="E125" s="20">
        <f t="shared" si="4"/>
        <v>0</v>
      </c>
      <c r="F125" s="20">
        <f>MAX(0,Overview!$B$11-D125)</f>
        <v>0</v>
      </c>
      <c r="G125" s="20">
        <f t="shared" si="16"/>
        <v>0</v>
      </c>
      <c r="H125" s="20">
        <f>ROUND(G125*Priority!D8/12,2)</f>
        <v>0</v>
      </c>
      <c r="I125" s="20">
        <f>MIN(G125+H125,Priority!E8)</f>
        <v>0</v>
      </c>
      <c r="J125" s="20">
        <f>MIN(MAX(0,G125+H125-I125),MAX(0,Overview!$B$11-SUM(I125,N125,S125,X125,AC125,AH125,AM125,AR125,AW125,BB125)))</f>
        <v>0</v>
      </c>
      <c r="K125" s="20">
        <f t="shared" si="5"/>
        <v>0</v>
      </c>
      <c r="L125" s="20">
        <f t="shared" si="17"/>
        <v>0</v>
      </c>
      <c r="M125" s="20">
        <f>ROUND(L125*Priority!D9/12,2)</f>
        <v>0</v>
      </c>
      <c r="N125" s="20">
        <f>MIN(L125+M125,Priority!E9)</f>
        <v>0</v>
      </c>
      <c r="O125" s="20">
        <f>MIN(MAX(0,L125+M125-N125),MAX(0,Overview!$B$11-SUM(I125,N125,S125,X125,AC125,AH125,AM125,AR125,AW125,BB125)-SUM(J125)))</f>
        <v>0</v>
      </c>
      <c r="P125" s="20">
        <f t="shared" si="6"/>
        <v>0</v>
      </c>
      <c r="Q125" s="20">
        <f t="shared" si="18"/>
        <v>0</v>
      </c>
      <c r="R125" s="20">
        <f>ROUND(Q125*Priority!D10/12,2)</f>
        <v>0</v>
      </c>
      <c r="S125" s="20">
        <f>MIN(Q125+R125,Priority!E10)</f>
        <v>0</v>
      </c>
      <c r="T125" s="20">
        <f>MIN(MAX(0,Q125+R125-S125),MAX(0,Overview!$B$11-SUM(I125,N125,S125,X125,AC125,AH125,AM125,AR125,AW125,BB125)-SUM(J125,O125)))</f>
        <v>0</v>
      </c>
      <c r="U125" s="20">
        <f t="shared" si="7"/>
        <v>0</v>
      </c>
      <c r="V125" s="20">
        <f t="shared" si="19"/>
        <v>0</v>
      </c>
      <c r="W125" s="20">
        <f>ROUND(V125*Priority!D11/12,2)</f>
        <v>0</v>
      </c>
      <c r="X125" s="20">
        <f>MIN(V125+W125,Priority!E11)</f>
        <v>0</v>
      </c>
      <c r="Y125" s="20">
        <f>MIN(MAX(0,V125+W125-X125),MAX(0,Overview!$B$11-SUM(I125,N125,S125,X125,AC125,AH125,AM125,AR125,AW125,BB125)-SUM(J125,O125,T125)))</f>
        <v>0</v>
      </c>
      <c r="Z125" s="20">
        <f t="shared" si="8"/>
        <v>0</v>
      </c>
      <c r="AA125" s="20">
        <f t="shared" si="20"/>
        <v>0</v>
      </c>
      <c r="AB125" s="20">
        <f>ROUND(AA125*Priority!D12/12,2)</f>
        <v>0</v>
      </c>
      <c r="AC125" s="20">
        <f>MIN(AA125+AB125,Priority!E12)</f>
        <v>0</v>
      </c>
      <c r="AD125" s="20">
        <f>MIN(MAX(0,AA125+AB125-AC125),MAX(0,Overview!$B$11-SUM(I125,N125,S125,X125,AC125,AH125,AM125,AR125,AW125,BB125)-SUM(J125,O125,T125,Y125)))</f>
        <v>0</v>
      </c>
      <c r="AE125" s="20">
        <f t="shared" si="9"/>
        <v>0</v>
      </c>
      <c r="AF125" s="20">
        <f t="shared" si="21"/>
        <v>0</v>
      </c>
      <c r="AG125" s="20">
        <f>ROUND(AF125*Priority!D13/12,2)</f>
        <v>0</v>
      </c>
      <c r="AH125" s="20">
        <f>MIN(AF125+AG125,Priority!E13)</f>
        <v>0</v>
      </c>
      <c r="AI125" s="20">
        <f>MIN(MAX(0,AF125+AG125-AH125),MAX(0,Overview!$B$11-SUM(I125,N125,S125,X125,AC125,AH125,AM125,AR125,AW125,BB125)-SUM(J125,O125,T125,Y125,AD125)))</f>
        <v>0</v>
      </c>
      <c r="AJ125" s="20">
        <f t="shared" si="10"/>
        <v>0</v>
      </c>
      <c r="AK125" s="20">
        <f t="shared" si="22"/>
        <v>0</v>
      </c>
      <c r="AL125" s="20">
        <f>ROUND(AK125*Priority!D14/12,2)</f>
        <v>0</v>
      </c>
      <c r="AM125" s="20">
        <f>MIN(AK125+AL125,Priority!E14)</f>
        <v>0</v>
      </c>
      <c r="AN125" s="20">
        <f>MIN(MAX(0,AK125+AL125-AM125),MAX(0,Overview!$B$11-SUM(I125,N125,S125,X125,AC125,AH125,AM125,AR125,AW125,BB125)-SUM(J125,O125,T125,Y125,AD125,AI125)))</f>
        <v>0</v>
      </c>
      <c r="AO125" s="20">
        <f t="shared" si="11"/>
        <v>0</v>
      </c>
      <c r="AP125" s="20">
        <f t="shared" si="23"/>
        <v>0</v>
      </c>
      <c r="AQ125" s="20">
        <f>ROUND(AP125*Priority!D15/12,2)</f>
        <v>0</v>
      </c>
      <c r="AR125" s="20">
        <f>MIN(AP125+AQ125,Priority!E15)</f>
        <v>0</v>
      </c>
      <c r="AS125" s="20">
        <f>MIN(MAX(0,AP125+AQ125-AR125),MAX(0,Overview!$B$11-SUM(I125,N125,S125,X125,AC125,AH125,AM125,AR125,AW125,BB125)-SUM(J125,O125,T125,Y125,AD125,AI125,AN125)))</f>
        <v>0</v>
      </c>
      <c r="AT125" s="20">
        <f t="shared" si="12"/>
        <v>0</v>
      </c>
      <c r="AU125" s="20">
        <f t="shared" si="24"/>
        <v>0</v>
      </c>
      <c r="AV125" s="20">
        <f>ROUND(AU125*Priority!D16/12,2)</f>
        <v>0</v>
      </c>
      <c r="AW125" s="20">
        <f>MIN(AU125+AV125,Priority!E16)</f>
        <v>0</v>
      </c>
      <c r="AX125" s="20">
        <f>MIN(MAX(0,AU125+AV125-AW125),MAX(0,Overview!$B$11-SUM(I125,N125,S125,X125,AC125,AH125,AM125,AR125,AW125,BB125)-SUM(J125,O125,T125,Y125,AD125,AI125,AN125,AS125)))</f>
        <v>0</v>
      </c>
      <c r="AY125" s="20">
        <f t="shared" si="13"/>
        <v>0</v>
      </c>
      <c r="AZ125" s="20">
        <f t="shared" si="25"/>
        <v>0</v>
      </c>
      <c r="BA125" s="20">
        <f>ROUND(AZ125*Priority!D17/12,2)</f>
        <v>0</v>
      </c>
      <c r="BB125" s="20">
        <f>MIN(AZ125+BA125,Priority!E17)</f>
        <v>0</v>
      </c>
      <c r="BC125" s="20">
        <f>MIN(MAX(0,AZ125+BA125-BB125),MAX(0,Overview!$B$11-SUM(I125,N125,S125,X125,AC125,AH125,AM125,AR125,AW125,BB125)-SUM(J125,O125,T125,Y125,AD125,AI125,AN125,AS125,AX125)))</f>
        <v>0</v>
      </c>
      <c r="BD125" s="20">
        <f t="shared" si="14"/>
        <v>0</v>
      </c>
    </row>
    <row r="126" ht="22.5" customHeight="1">
      <c r="A126" s="4">
        <v>119.0</v>
      </c>
      <c r="B126" s="20">
        <f t="shared" ref="B126:C126" si="141">SUM(G126,L126,Q126,V126,AA126,AF126,AK126,AP126,AU126,AZ126)</f>
        <v>0</v>
      </c>
      <c r="C126" s="20">
        <f t="shared" si="141"/>
        <v>0</v>
      </c>
      <c r="D126" s="20">
        <f t="shared" si="3"/>
        <v>0</v>
      </c>
      <c r="E126" s="20">
        <f t="shared" si="4"/>
        <v>0</v>
      </c>
      <c r="F126" s="20">
        <f>MAX(0,Overview!$B$11-D126)</f>
        <v>0</v>
      </c>
      <c r="G126" s="20">
        <f t="shared" si="16"/>
        <v>0</v>
      </c>
      <c r="H126" s="20">
        <f>ROUND(G126*Priority!D8/12,2)</f>
        <v>0</v>
      </c>
      <c r="I126" s="20">
        <f>MIN(G126+H126,Priority!E8)</f>
        <v>0</v>
      </c>
      <c r="J126" s="20">
        <f>MIN(MAX(0,G126+H126-I126),MAX(0,Overview!$B$11-SUM(I126,N126,S126,X126,AC126,AH126,AM126,AR126,AW126,BB126)))</f>
        <v>0</v>
      </c>
      <c r="K126" s="20">
        <f t="shared" si="5"/>
        <v>0</v>
      </c>
      <c r="L126" s="20">
        <f t="shared" si="17"/>
        <v>0</v>
      </c>
      <c r="M126" s="20">
        <f>ROUND(L126*Priority!D9/12,2)</f>
        <v>0</v>
      </c>
      <c r="N126" s="20">
        <f>MIN(L126+M126,Priority!E9)</f>
        <v>0</v>
      </c>
      <c r="O126" s="20">
        <f>MIN(MAX(0,L126+M126-N126),MAX(0,Overview!$B$11-SUM(I126,N126,S126,X126,AC126,AH126,AM126,AR126,AW126,BB126)-SUM(J126)))</f>
        <v>0</v>
      </c>
      <c r="P126" s="20">
        <f t="shared" si="6"/>
        <v>0</v>
      </c>
      <c r="Q126" s="20">
        <f t="shared" si="18"/>
        <v>0</v>
      </c>
      <c r="R126" s="20">
        <f>ROUND(Q126*Priority!D10/12,2)</f>
        <v>0</v>
      </c>
      <c r="S126" s="20">
        <f>MIN(Q126+R126,Priority!E10)</f>
        <v>0</v>
      </c>
      <c r="T126" s="20">
        <f>MIN(MAX(0,Q126+R126-S126),MAX(0,Overview!$B$11-SUM(I126,N126,S126,X126,AC126,AH126,AM126,AR126,AW126,BB126)-SUM(J126,O126)))</f>
        <v>0</v>
      </c>
      <c r="U126" s="20">
        <f t="shared" si="7"/>
        <v>0</v>
      </c>
      <c r="V126" s="20">
        <f t="shared" si="19"/>
        <v>0</v>
      </c>
      <c r="W126" s="20">
        <f>ROUND(V126*Priority!D11/12,2)</f>
        <v>0</v>
      </c>
      <c r="X126" s="20">
        <f>MIN(V126+W126,Priority!E11)</f>
        <v>0</v>
      </c>
      <c r="Y126" s="20">
        <f>MIN(MAX(0,V126+W126-X126),MAX(0,Overview!$B$11-SUM(I126,N126,S126,X126,AC126,AH126,AM126,AR126,AW126,BB126)-SUM(J126,O126,T126)))</f>
        <v>0</v>
      </c>
      <c r="Z126" s="20">
        <f t="shared" si="8"/>
        <v>0</v>
      </c>
      <c r="AA126" s="20">
        <f t="shared" si="20"/>
        <v>0</v>
      </c>
      <c r="AB126" s="20">
        <f>ROUND(AA126*Priority!D12/12,2)</f>
        <v>0</v>
      </c>
      <c r="AC126" s="20">
        <f>MIN(AA126+AB126,Priority!E12)</f>
        <v>0</v>
      </c>
      <c r="AD126" s="20">
        <f>MIN(MAX(0,AA126+AB126-AC126),MAX(0,Overview!$B$11-SUM(I126,N126,S126,X126,AC126,AH126,AM126,AR126,AW126,BB126)-SUM(J126,O126,T126,Y126)))</f>
        <v>0</v>
      </c>
      <c r="AE126" s="20">
        <f t="shared" si="9"/>
        <v>0</v>
      </c>
      <c r="AF126" s="20">
        <f t="shared" si="21"/>
        <v>0</v>
      </c>
      <c r="AG126" s="20">
        <f>ROUND(AF126*Priority!D13/12,2)</f>
        <v>0</v>
      </c>
      <c r="AH126" s="20">
        <f>MIN(AF126+AG126,Priority!E13)</f>
        <v>0</v>
      </c>
      <c r="AI126" s="20">
        <f>MIN(MAX(0,AF126+AG126-AH126),MAX(0,Overview!$B$11-SUM(I126,N126,S126,X126,AC126,AH126,AM126,AR126,AW126,BB126)-SUM(J126,O126,T126,Y126,AD126)))</f>
        <v>0</v>
      </c>
      <c r="AJ126" s="20">
        <f t="shared" si="10"/>
        <v>0</v>
      </c>
      <c r="AK126" s="20">
        <f t="shared" si="22"/>
        <v>0</v>
      </c>
      <c r="AL126" s="20">
        <f>ROUND(AK126*Priority!D14/12,2)</f>
        <v>0</v>
      </c>
      <c r="AM126" s="20">
        <f>MIN(AK126+AL126,Priority!E14)</f>
        <v>0</v>
      </c>
      <c r="AN126" s="20">
        <f>MIN(MAX(0,AK126+AL126-AM126),MAX(0,Overview!$B$11-SUM(I126,N126,S126,X126,AC126,AH126,AM126,AR126,AW126,BB126)-SUM(J126,O126,T126,Y126,AD126,AI126)))</f>
        <v>0</v>
      </c>
      <c r="AO126" s="20">
        <f t="shared" si="11"/>
        <v>0</v>
      </c>
      <c r="AP126" s="20">
        <f t="shared" si="23"/>
        <v>0</v>
      </c>
      <c r="AQ126" s="20">
        <f>ROUND(AP126*Priority!D15/12,2)</f>
        <v>0</v>
      </c>
      <c r="AR126" s="20">
        <f>MIN(AP126+AQ126,Priority!E15)</f>
        <v>0</v>
      </c>
      <c r="AS126" s="20">
        <f>MIN(MAX(0,AP126+AQ126-AR126),MAX(0,Overview!$B$11-SUM(I126,N126,S126,X126,AC126,AH126,AM126,AR126,AW126,BB126)-SUM(J126,O126,T126,Y126,AD126,AI126,AN126)))</f>
        <v>0</v>
      </c>
      <c r="AT126" s="20">
        <f t="shared" si="12"/>
        <v>0</v>
      </c>
      <c r="AU126" s="20">
        <f t="shared" si="24"/>
        <v>0</v>
      </c>
      <c r="AV126" s="20">
        <f>ROUND(AU126*Priority!D16/12,2)</f>
        <v>0</v>
      </c>
      <c r="AW126" s="20">
        <f>MIN(AU126+AV126,Priority!E16)</f>
        <v>0</v>
      </c>
      <c r="AX126" s="20">
        <f>MIN(MAX(0,AU126+AV126-AW126),MAX(0,Overview!$B$11-SUM(I126,N126,S126,X126,AC126,AH126,AM126,AR126,AW126,BB126)-SUM(J126,O126,T126,Y126,AD126,AI126,AN126,AS126)))</f>
        <v>0</v>
      </c>
      <c r="AY126" s="20">
        <f t="shared" si="13"/>
        <v>0</v>
      </c>
      <c r="AZ126" s="20">
        <f t="shared" si="25"/>
        <v>0</v>
      </c>
      <c r="BA126" s="20">
        <f>ROUND(AZ126*Priority!D17/12,2)</f>
        <v>0</v>
      </c>
      <c r="BB126" s="20">
        <f>MIN(AZ126+BA126,Priority!E17)</f>
        <v>0</v>
      </c>
      <c r="BC126" s="20">
        <f>MIN(MAX(0,AZ126+BA126-BB126),MAX(0,Overview!$B$11-SUM(I126,N126,S126,X126,AC126,AH126,AM126,AR126,AW126,BB126)-SUM(J126,O126,T126,Y126,AD126,AI126,AN126,AS126,AX126)))</f>
        <v>0</v>
      </c>
      <c r="BD126" s="20">
        <f t="shared" si="14"/>
        <v>0</v>
      </c>
    </row>
    <row r="127" ht="22.5" customHeight="1">
      <c r="A127" s="4">
        <v>120.0</v>
      </c>
      <c r="B127" s="20">
        <f t="shared" ref="B127:C127" si="142">SUM(G127,L127,Q127,V127,AA127,AF127,AK127,AP127,AU127,AZ127)</f>
        <v>0</v>
      </c>
      <c r="C127" s="20">
        <f t="shared" si="142"/>
        <v>0</v>
      </c>
      <c r="D127" s="20">
        <f t="shared" si="3"/>
        <v>0</v>
      </c>
      <c r="E127" s="20">
        <f t="shared" si="4"/>
        <v>0</v>
      </c>
      <c r="F127" s="20">
        <f>MAX(0,Overview!$B$11-D127)</f>
        <v>0</v>
      </c>
      <c r="G127" s="20">
        <f t="shared" si="16"/>
        <v>0</v>
      </c>
      <c r="H127" s="20">
        <f>ROUND(G127*Priority!D8/12,2)</f>
        <v>0</v>
      </c>
      <c r="I127" s="20">
        <f>MIN(G127+H127,Priority!E8)</f>
        <v>0</v>
      </c>
      <c r="J127" s="20">
        <f>MIN(MAX(0,G127+H127-I127),MAX(0,Overview!$B$11-SUM(I127,N127,S127,X127,AC127,AH127,AM127,AR127,AW127,BB127)))</f>
        <v>0</v>
      </c>
      <c r="K127" s="20">
        <f t="shared" si="5"/>
        <v>0</v>
      </c>
      <c r="L127" s="20">
        <f t="shared" si="17"/>
        <v>0</v>
      </c>
      <c r="M127" s="20">
        <f>ROUND(L127*Priority!D9/12,2)</f>
        <v>0</v>
      </c>
      <c r="N127" s="20">
        <f>MIN(L127+M127,Priority!E9)</f>
        <v>0</v>
      </c>
      <c r="O127" s="20">
        <f>MIN(MAX(0,L127+M127-N127),MAX(0,Overview!$B$11-SUM(I127,N127,S127,X127,AC127,AH127,AM127,AR127,AW127,BB127)-SUM(J127)))</f>
        <v>0</v>
      </c>
      <c r="P127" s="20">
        <f t="shared" si="6"/>
        <v>0</v>
      </c>
      <c r="Q127" s="20">
        <f t="shared" si="18"/>
        <v>0</v>
      </c>
      <c r="R127" s="20">
        <f>ROUND(Q127*Priority!D10/12,2)</f>
        <v>0</v>
      </c>
      <c r="S127" s="20">
        <f>MIN(Q127+R127,Priority!E10)</f>
        <v>0</v>
      </c>
      <c r="T127" s="20">
        <f>MIN(MAX(0,Q127+R127-S127),MAX(0,Overview!$B$11-SUM(I127,N127,S127,X127,AC127,AH127,AM127,AR127,AW127,BB127)-SUM(J127,O127)))</f>
        <v>0</v>
      </c>
      <c r="U127" s="20">
        <f t="shared" si="7"/>
        <v>0</v>
      </c>
      <c r="V127" s="20">
        <f t="shared" si="19"/>
        <v>0</v>
      </c>
      <c r="W127" s="20">
        <f>ROUND(V127*Priority!D11/12,2)</f>
        <v>0</v>
      </c>
      <c r="X127" s="20">
        <f>MIN(V127+W127,Priority!E11)</f>
        <v>0</v>
      </c>
      <c r="Y127" s="20">
        <f>MIN(MAX(0,V127+W127-X127),MAX(0,Overview!$B$11-SUM(I127,N127,S127,X127,AC127,AH127,AM127,AR127,AW127,BB127)-SUM(J127,O127,T127)))</f>
        <v>0</v>
      </c>
      <c r="Z127" s="20">
        <f t="shared" si="8"/>
        <v>0</v>
      </c>
      <c r="AA127" s="20">
        <f t="shared" si="20"/>
        <v>0</v>
      </c>
      <c r="AB127" s="20">
        <f>ROUND(AA127*Priority!D12/12,2)</f>
        <v>0</v>
      </c>
      <c r="AC127" s="20">
        <f>MIN(AA127+AB127,Priority!E12)</f>
        <v>0</v>
      </c>
      <c r="AD127" s="20">
        <f>MIN(MAX(0,AA127+AB127-AC127),MAX(0,Overview!$B$11-SUM(I127,N127,S127,X127,AC127,AH127,AM127,AR127,AW127,BB127)-SUM(J127,O127,T127,Y127)))</f>
        <v>0</v>
      </c>
      <c r="AE127" s="20">
        <f t="shared" si="9"/>
        <v>0</v>
      </c>
      <c r="AF127" s="20">
        <f t="shared" si="21"/>
        <v>0</v>
      </c>
      <c r="AG127" s="20">
        <f>ROUND(AF127*Priority!D13/12,2)</f>
        <v>0</v>
      </c>
      <c r="AH127" s="20">
        <f>MIN(AF127+AG127,Priority!E13)</f>
        <v>0</v>
      </c>
      <c r="AI127" s="20">
        <f>MIN(MAX(0,AF127+AG127-AH127),MAX(0,Overview!$B$11-SUM(I127,N127,S127,X127,AC127,AH127,AM127,AR127,AW127,BB127)-SUM(J127,O127,T127,Y127,AD127)))</f>
        <v>0</v>
      </c>
      <c r="AJ127" s="20">
        <f t="shared" si="10"/>
        <v>0</v>
      </c>
      <c r="AK127" s="20">
        <f t="shared" si="22"/>
        <v>0</v>
      </c>
      <c r="AL127" s="20">
        <f>ROUND(AK127*Priority!D14/12,2)</f>
        <v>0</v>
      </c>
      <c r="AM127" s="20">
        <f>MIN(AK127+AL127,Priority!E14)</f>
        <v>0</v>
      </c>
      <c r="AN127" s="20">
        <f>MIN(MAX(0,AK127+AL127-AM127),MAX(0,Overview!$B$11-SUM(I127,N127,S127,X127,AC127,AH127,AM127,AR127,AW127,BB127)-SUM(J127,O127,T127,Y127,AD127,AI127)))</f>
        <v>0</v>
      </c>
      <c r="AO127" s="20">
        <f t="shared" si="11"/>
        <v>0</v>
      </c>
      <c r="AP127" s="20">
        <f t="shared" si="23"/>
        <v>0</v>
      </c>
      <c r="AQ127" s="20">
        <f>ROUND(AP127*Priority!D15/12,2)</f>
        <v>0</v>
      </c>
      <c r="AR127" s="20">
        <f>MIN(AP127+AQ127,Priority!E15)</f>
        <v>0</v>
      </c>
      <c r="AS127" s="20">
        <f>MIN(MAX(0,AP127+AQ127-AR127),MAX(0,Overview!$B$11-SUM(I127,N127,S127,X127,AC127,AH127,AM127,AR127,AW127,BB127)-SUM(J127,O127,T127,Y127,AD127,AI127,AN127)))</f>
        <v>0</v>
      </c>
      <c r="AT127" s="20">
        <f t="shared" si="12"/>
        <v>0</v>
      </c>
      <c r="AU127" s="20">
        <f t="shared" si="24"/>
        <v>0</v>
      </c>
      <c r="AV127" s="20">
        <f>ROUND(AU127*Priority!D16/12,2)</f>
        <v>0</v>
      </c>
      <c r="AW127" s="20">
        <f>MIN(AU127+AV127,Priority!E16)</f>
        <v>0</v>
      </c>
      <c r="AX127" s="20">
        <f>MIN(MAX(0,AU127+AV127-AW127),MAX(0,Overview!$B$11-SUM(I127,N127,S127,X127,AC127,AH127,AM127,AR127,AW127,BB127)-SUM(J127,O127,T127,Y127,AD127,AI127,AN127,AS127)))</f>
        <v>0</v>
      </c>
      <c r="AY127" s="20">
        <f t="shared" si="13"/>
        <v>0</v>
      </c>
      <c r="AZ127" s="20">
        <f t="shared" si="25"/>
        <v>0</v>
      </c>
      <c r="BA127" s="20">
        <f>ROUND(AZ127*Priority!D17/12,2)</f>
        <v>0</v>
      </c>
      <c r="BB127" s="20">
        <f>MIN(AZ127+BA127,Priority!E17)</f>
        <v>0</v>
      </c>
      <c r="BC127" s="20">
        <f>MIN(MAX(0,AZ127+BA127-BB127),MAX(0,Overview!$B$11-SUM(I127,N127,S127,X127,AC127,AH127,AM127,AR127,AW127,BB127)-SUM(J127,O127,T127,Y127,AD127,AI127,AN127,AS127,AX127)))</f>
        <v>0</v>
      </c>
      <c r="BD127" s="20">
        <f t="shared" si="14"/>
        <v>0</v>
      </c>
    </row>
    <row r="128" ht="22.5" customHeight="1">
      <c r="A128" s="4">
        <v>121.0</v>
      </c>
      <c r="B128" s="20">
        <f t="shared" ref="B128:C128" si="143">SUM(G128,L128,Q128,V128,AA128,AF128,AK128,AP128,AU128,AZ128)</f>
        <v>0</v>
      </c>
      <c r="C128" s="20">
        <f t="shared" si="143"/>
        <v>0</v>
      </c>
      <c r="D128" s="20">
        <f t="shared" si="3"/>
        <v>0</v>
      </c>
      <c r="E128" s="20">
        <f t="shared" si="4"/>
        <v>0</v>
      </c>
      <c r="F128" s="20">
        <f>MAX(0,Overview!$B$11-D128)</f>
        <v>0</v>
      </c>
      <c r="G128" s="20">
        <f t="shared" si="16"/>
        <v>0</v>
      </c>
      <c r="H128" s="20">
        <f>ROUND(G128*Priority!D8/12,2)</f>
        <v>0</v>
      </c>
      <c r="I128" s="20">
        <f>MIN(G128+H128,Priority!E8)</f>
        <v>0</v>
      </c>
      <c r="J128" s="20">
        <f>MIN(MAX(0,G128+H128-I128),MAX(0,Overview!$B$11-SUM(I128,N128,S128,X128,AC128,AH128,AM128,AR128,AW128,BB128)))</f>
        <v>0</v>
      </c>
      <c r="K128" s="20">
        <f t="shared" si="5"/>
        <v>0</v>
      </c>
      <c r="L128" s="20">
        <f t="shared" si="17"/>
        <v>0</v>
      </c>
      <c r="M128" s="20">
        <f>ROUND(L128*Priority!D9/12,2)</f>
        <v>0</v>
      </c>
      <c r="N128" s="20">
        <f>MIN(L128+M128,Priority!E9)</f>
        <v>0</v>
      </c>
      <c r="O128" s="20">
        <f>MIN(MAX(0,L128+M128-N128),MAX(0,Overview!$B$11-SUM(I128,N128,S128,X128,AC128,AH128,AM128,AR128,AW128,BB128)-SUM(J128)))</f>
        <v>0</v>
      </c>
      <c r="P128" s="20">
        <f t="shared" si="6"/>
        <v>0</v>
      </c>
      <c r="Q128" s="20">
        <f t="shared" si="18"/>
        <v>0</v>
      </c>
      <c r="R128" s="20">
        <f>ROUND(Q128*Priority!D10/12,2)</f>
        <v>0</v>
      </c>
      <c r="S128" s="20">
        <f>MIN(Q128+R128,Priority!E10)</f>
        <v>0</v>
      </c>
      <c r="T128" s="20">
        <f>MIN(MAX(0,Q128+R128-S128),MAX(0,Overview!$B$11-SUM(I128,N128,S128,X128,AC128,AH128,AM128,AR128,AW128,BB128)-SUM(J128,O128)))</f>
        <v>0</v>
      </c>
      <c r="U128" s="20">
        <f t="shared" si="7"/>
        <v>0</v>
      </c>
      <c r="V128" s="20">
        <f t="shared" si="19"/>
        <v>0</v>
      </c>
      <c r="W128" s="20">
        <f>ROUND(V128*Priority!D11/12,2)</f>
        <v>0</v>
      </c>
      <c r="X128" s="20">
        <f>MIN(V128+W128,Priority!E11)</f>
        <v>0</v>
      </c>
      <c r="Y128" s="20">
        <f>MIN(MAX(0,V128+W128-X128),MAX(0,Overview!$B$11-SUM(I128,N128,S128,X128,AC128,AH128,AM128,AR128,AW128,BB128)-SUM(J128,O128,T128)))</f>
        <v>0</v>
      </c>
      <c r="Z128" s="20">
        <f t="shared" si="8"/>
        <v>0</v>
      </c>
      <c r="AA128" s="20">
        <f t="shared" si="20"/>
        <v>0</v>
      </c>
      <c r="AB128" s="20">
        <f>ROUND(AA128*Priority!D12/12,2)</f>
        <v>0</v>
      </c>
      <c r="AC128" s="20">
        <f>MIN(AA128+AB128,Priority!E12)</f>
        <v>0</v>
      </c>
      <c r="AD128" s="20">
        <f>MIN(MAX(0,AA128+AB128-AC128),MAX(0,Overview!$B$11-SUM(I128,N128,S128,X128,AC128,AH128,AM128,AR128,AW128,BB128)-SUM(J128,O128,T128,Y128)))</f>
        <v>0</v>
      </c>
      <c r="AE128" s="20">
        <f t="shared" si="9"/>
        <v>0</v>
      </c>
      <c r="AF128" s="20">
        <f t="shared" si="21"/>
        <v>0</v>
      </c>
      <c r="AG128" s="20">
        <f>ROUND(AF128*Priority!D13/12,2)</f>
        <v>0</v>
      </c>
      <c r="AH128" s="20">
        <f>MIN(AF128+AG128,Priority!E13)</f>
        <v>0</v>
      </c>
      <c r="AI128" s="20">
        <f>MIN(MAX(0,AF128+AG128-AH128),MAX(0,Overview!$B$11-SUM(I128,N128,S128,X128,AC128,AH128,AM128,AR128,AW128,BB128)-SUM(J128,O128,T128,Y128,AD128)))</f>
        <v>0</v>
      </c>
      <c r="AJ128" s="20">
        <f t="shared" si="10"/>
        <v>0</v>
      </c>
      <c r="AK128" s="20">
        <f t="shared" si="22"/>
        <v>0</v>
      </c>
      <c r="AL128" s="20">
        <f>ROUND(AK128*Priority!D14/12,2)</f>
        <v>0</v>
      </c>
      <c r="AM128" s="20">
        <f>MIN(AK128+AL128,Priority!E14)</f>
        <v>0</v>
      </c>
      <c r="AN128" s="20">
        <f>MIN(MAX(0,AK128+AL128-AM128),MAX(0,Overview!$B$11-SUM(I128,N128,S128,X128,AC128,AH128,AM128,AR128,AW128,BB128)-SUM(J128,O128,T128,Y128,AD128,AI128)))</f>
        <v>0</v>
      </c>
      <c r="AO128" s="20">
        <f t="shared" si="11"/>
        <v>0</v>
      </c>
      <c r="AP128" s="20">
        <f t="shared" si="23"/>
        <v>0</v>
      </c>
      <c r="AQ128" s="20">
        <f>ROUND(AP128*Priority!D15/12,2)</f>
        <v>0</v>
      </c>
      <c r="AR128" s="20">
        <f>MIN(AP128+AQ128,Priority!E15)</f>
        <v>0</v>
      </c>
      <c r="AS128" s="20">
        <f>MIN(MAX(0,AP128+AQ128-AR128),MAX(0,Overview!$B$11-SUM(I128,N128,S128,X128,AC128,AH128,AM128,AR128,AW128,BB128)-SUM(J128,O128,T128,Y128,AD128,AI128,AN128)))</f>
        <v>0</v>
      </c>
      <c r="AT128" s="20">
        <f t="shared" si="12"/>
        <v>0</v>
      </c>
      <c r="AU128" s="20">
        <f t="shared" si="24"/>
        <v>0</v>
      </c>
      <c r="AV128" s="20">
        <f>ROUND(AU128*Priority!D16/12,2)</f>
        <v>0</v>
      </c>
      <c r="AW128" s="20">
        <f>MIN(AU128+AV128,Priority!E16)</f>
        <v>0</v>
      </c>
      <c r="AX128" s="20">
        <f>MIN(MAX(0,AU128+AV128-AW128),MAX(0,Overview!$B$11-SUM(I128,N128,S128,X128,AC128,AH128,AM128,AR128,AW128,BB128)-SUM(J128,O128,T128,Y128,AD128,AI128,AN128,AS128)))</f>
        <v>0</v>
      </c>
      <c r="AY128" s="20">
        <f t="shared" si="13"/>
        <v>0</v>
      </c>
      <c r="AZ128" s="20">
        <f t="shared" si="25"/>
        <v>0</v>
      </c>
      <c r="BA128" s="20">
        <f>ROUND(AZ128*Priority!D17/12,2)</f>
        <v>0</v>
      </c>
      <c r="BB128" s="20">
        <f>MIN(AZ128+BA128,Priority!E17)</f>
        <v>0</v>
      </c>
      <c r="BC128" s="20">
        <f>MIN(MAX(0,AZ128+BA128-BB128),MAX(0,Overview!$B$11-SUM(I128,N128,S128,X128,AC128,AH128,AM128,AR128,AW128,BB128)-SUM(J128,O128,T128,Y128,AD128,AI128,AN128,AS128,AX128)))</f>
        <v>0</v>
      </c>
      <c r="BD128" s="20">
        <f t="shared" si="14"/>
        <v>0</v>
      </c>
    </row>
    <row r="129" ht="22.5" customHeight="1">
      <c r="A129" s="4">
        <v>122.0</v>
      </c>
      <c r="B129" s="20">
        <f t="shared" ref="B129:C129" si="144">SUM(G129,L129,Q129,V129,AA129,AF129,AK129,AP129,AU129,AZ129)</f>
        <v>0</v>
      </c>
      <c r="C129" s="20">
        <f t="shared" si="144"/>
        <v>0</v>
      </c>
      <c r="D129" s="20">
        <f t="shared" si="3"/>
        <v>0</v>
      </c>
      <c r="E129" s="20">
        <f t="shared" si="4"/>
        <v>0</v>
      </c>
      <c r="F129" s="20">
        <f>MAX(0,Overview!$B$11-D129)</f>
        <v>0</v>
      </c>
      <c r="G129" s="20">
        <f t="shared" si="16"/>
        <v>0</v>
      </c>
      <c r="H129" s="20">
        <f>ROUND(G129*Priority!D8/12,2)</f>
        <v>0</v>
      </c>
      <c r="I129" s="20">
        <f>MIN(G129+H129,Priority!E8)</f>
        <v>0</v>
      </c>
      <c r="J129" s="20">
        <f>MIN(MAX(0,G129+H129-I129),MAX(0,Overview!$B$11-SUM(I129,N129,S129,X129,AC129,AH129,AM129,AR129,AW129,BB129)))</f>
        <v>0</v>
      </c>
      <c r="K129" s="20">
        <f t="shared" si="5"/>
        <v>0</v>
      </c>
      <c r="L129" s="20">
        <f t="shared" si="17"/>
        <v>0</v>
      </c>
      <c r="M129" s="20">
        <f>ROUND(L129*Priority!D9/12,2)</f>
        <v>0</v>
      </c>
      <c r="N129" s="20">
        <f>MIN(L129+M129,Priority!E9)</f>
        <v>0</v>
      </c>
      <c r="O129" s="20">
        <f>MIN(MAX(0,L129+M129-N129),MAX(0,Overview!$B$11-SUM(I129,N129,S129,X129,AC129,AH129,AM129,AR129,AW129,BB129)-SUM(J129)))</f>
        <v>0</v>
      </c>
      <c r="P129" s="20">
        <f t="shared" si="6"/>
        <v>0</v>
      </c>
      <c r="Q129" s="20">
        <f t="shared" si="18"/>
        <v>0</v>
      </c>
      <c r="R129" s="20">
        <f>ROUND(Q129*Priority!D10/12,2)</f>
        <v>0</v>
      </c>
      <c r="S129" s="20">
        <f>MIN(Q129+R129,Priority!E10)</f>
        <v>0</v>
      </c>
      <c r="T129" s="20">
        <f>MIN(MAX(0,Q129+R129-S129),MAX(0,Overview!$B$11-SUM(I129,N129,S129,X129,AC129,AH129,AM129,AR129,AW129,BB129)-SUM(J129,O129)))</f>
        <v>0</v>
      </c>
      <c r="U129" s="20">
        <f t="shared" si="7"/>
        <v>0</v>
      </c>
      <c r="V129" s="20">
        <f t="shared" si="19"/>
        <v>0</v>
      </c>
      <c r="W129" s="20">
        <f>ROUND(V129*Priority!D11/12,2)</f>
        <v>0</v>
      </c>
      <c r="X129" s="20">
        <f>MIN(V129+W129,Priority!E11)</f>
        <v>0</v>
      </c>
      <c r="Y129" s="20">
        <f>MIN(MAX(0,V129+W129-X129),MAX(0,Overview!$B$11-SUM(I129,N129,S129,X129,AC129,AH129,AM129,AR129,AW129,BB129)-SUM(J129,O129,T129)))</f>
        <v>0</v>
      </c>
      <c r="Z129" s="20">
        <f t="shared" si="8"/>
        <v>0</v>
      </c>
      <c r="AA129" s="20">
        <f t="shared" si="20"/>
        <v>0</v>
      </c>
      <c r="AB129" s="20">
        <f>ROUND(AA129*Priority!D12/12,2)</f>
        <v>0</v>
      </c>
      <c r="AC129" s="20">
        <f>MIN(AA129+AB129,Priority!E12)</f>
        <v>0</v>
      </c>
      <c r="AD129" s="20">
        <f>MIN(MAX(0,AA129+AB129-AC129),MAX(0,Overview!$B$11-SUM(I129,N129,S129,X129,AC129,AH129,AM129,AR129,AW129,BB129)-SUM(J129,O129,T129,Y129)))</f>
        <v>0</v>
      </c>
      <c r="AE129" s="20">
        <f t="shared" si="9"/>
        <v>0</v>
      </c>
      <c r="AF129" s="20">
        <f t="shared" si="21"/>
        <v>0</v>
      </c>
      <c r="AG129" s="20">
        <f>ROUND(AF129*Priority!D13/12,2)</f>
        <v>0</v>
      </c>
      <c r="AH129" s="20">
        <f>MIN(AF129+AG129,Priority!E13)</f>
        <v>0</v>
      </c>
      <c r="AI129" s="20">
        <f>MIN(MAX(0,AF129+AG129-AH129),MAX(0,Overview!$B$11-SUM(I129,N129,S129,X129,AC129,AH129,AM129,AR129,AW129,BB129)-SUM(J129,O129,T129,Y129,AD129)))</f>
        <v>0</v>
      </c>
      <c r="AJ129" s="20">
        <f t="shared" si="10"/>
        <v>0</v>
      </c>
      <c r="AK129" s="20">
        <f t="shared" si="22"/>
        <v>0</v>
      </c>
      <c r="AL129" s="20">
        <f>ROUND(AK129*Priority!D14/12,2)</f>
        <v>0</v>
      </c>
      <c r="AM129" s="20">
        <f>MIN(AK129+AL129,Priority!E14)</f>
        <v>0</v>
      </c>
      <c r="AN129" s="20">
        <f>MIN(MAX(0,AK129+AL129-AM129),MAX(0,Overview!$B$11-SUM(I129,N129,S129,X129,AC129,AH129,AM129,AR129,AW129,BB129)-SUM(J129,O129,T129,Y129,AD129,AI129)))</f>
        <v>0</v>
      </c>
      <c r="AO129" s="20">
        <f t="shared" si="11"/>
        <v>0</v>
      </c>
      <c r="AP129" s="20">
        <f t="shared" si="23"/>
        <v>0</v>
      </c>
      <c r="AQ129" s="20">
        <f>ROUND(AP129*Priority!D15/12,2)</f>
        <v>0</v>
      </c>
      <c r="AR129" s="20">
        <f>MIN(AP129+AQ129,Priority!E15)</f>
        <v>0</v>
      </c>
      <c r="AS129" s="20">
        <f>MIN(MAX(0,AP129+AQ129-AR129),MAX(0,Overview!$B$11-SUM(I129,N129,S129,X129,AC129,AH129,AM129,AR129,AW129,BB129)-SUM(J129,O129,T129,Y129,AD129,AI129,AN129)))</f>
        <v>0</v>
      </c>
      <c r="AT129" s="20">
        <f t="shared" si="12"/>
        <v>0</v>
      </c>
      <c r="AU129" s="20">
        <f t="shared" si="24"/>
        <v>0</v>
      </c>
      <c r="AV129" s="20">
        <f>ROUND(AU129*Priority!D16/12,2)</f>
        <v>0</v>
      </c>
      <c r="AW129" s="20">
        <f>MIN(AU129+AV129,Priority!E16)</f>
        <v>0</v>
      </c>
      <c r="AX129" s="20">
        <f>MIN(MAX(0,AU129+AV129-AW129),MAX(0,Overview!$B$11-SUM(I129,N129,S129,X129,AC129,AH129,AM129,AR129,AW129,BB129)-SUM(J129,O129,T129,Y129,AD129,AI129,AN129,AS129)))</f>
        <v>0</v>
      </c>
      <c r="AY129" s="20">
        <f t="shared" si="13"/>
        <v>0</v>
      </c>
      <c r="AZ129" s="20">
        <f t="shared" si="25"/>
        <v>0</v>
      </c>
      <c r="BA129" s="20">
        <f>ROUND(AZ129*Priority!D17/12,2)</f>
        <v>0</v>
      </c>
      <c r="BB129" s="20">
        <f>MIN(AZ129+BA129,Priority!E17)</f>
        <v>0</v>
      </c>
      <c r="BC129" s="20">
        <f>MIN(MAX(0,AZ129+BA129-BB129),MAX(0,Overview!$B$11-SUM(I129,N129,S129,X129,AC129,AH129,AM129,AR129,AW129,BB129)-SUM(J129,O129,T129,Y129,AD129,AI129,AN129,AS129,AX129)))</f>
        <v>0</v>
      </c>
      <c r="BD129" s="20">
        <f t="shared" si="14"/>
        <v>0</v>
      </c>
    </row>
    <row r="130" ht="22.5" customHeight="1">
      <c r="A130" s="4">
        <v>123.0</v>
      </c>
      <c r="B130" s="20">
        <f t="shared" ref="B130:C130" si="145">SUM(G130,L130,Q130,V130,AA130,AF130,AK130,AP130,AU130,AZ130)</f>
        <v>0</v>
      </c>
      <c r="C130" s="20">
        <f t="shared" si="145"/>
        <v>0</v>
      </c>
      <c r="D130" s="20">
        <f t="shared" si="3"/>
        <v>0</v>
      </c>
      <c r="E130" s="20">
        <f t="shared" si="4"/>
        <v>0</v>
      </c>
      <c r="F130" s="20">
        <f>MAX(0,Overview!$B$11-D130)</f>
        <v>0</v>
      </c>
      <c r="G130" s="20">
        <f t="shared" si="16"/>
        <v>0</v>
      </c>
      <c r="H130" s="20">
        <f>ROUND(G130*Priority!D8/12,2)</f>
        <v>0</v>
      </c>
      <c r="I130" s="20">
        <f>MIN(G130+H130,Priority!E8)</f>
        <v>0</v>
      </c>
      <c r="J130" s="20">
        <f>MIN(MAX(0,G130+H130-I130),MAX(0,Overview!$B$11-SUM(I130,N130,S130,X130,AC130,AH130,AM130,AR130,AW130,BB130)))</f>
        <v>0</v>
      </c>
      <c r="K130" s="20">
        <f t="shared" si="5"/>
        <v>0</v>
      </c>
      <c r="L130" s="20">
        <f t="shared" si="17"/>
        <v>0</v>
      </c>
      <c r="M130" s="20">
        <f>ROUND(L130*Priority!D9/12,2)</f>
        <v>0</v>
      </c>
      <c r="N130" s="20">
        <f>MIN(L130+M130,Priority!E9)</f>
        <v>0</v>
      </c>
      <c r="O130" s="20">
        <f>MIN(MAX(0,L130+M130-N130),MAX(0,Overview!$B$11-SUM(I130,N130,S130,X130,AC130,AH130,AM130,AR130,AW130,BB130)-SUM(J130)))</f>
        <v>0</v>
      </c>
      <c r="P130" s="20">
        <f t="shared" si="6"/>
        <v>0</v>
      </c>
      <c r="Q130" s="20">
        <f t="shared" si="18"/>
        <v>0</v>
      </c>
      <c r="R130" s="20">
        <f>ROUND(Q130*Priority!D10/12,2)</f>
        <v>0</v>
      </c>
      <c r="S130" s="20">
        <f>MIN(Q130+R130,Priority!E10)</f>
        <v>0</v>
      </c>
      <c r="T130" s="20">
        <f>MIN(MAX(0,Q130+R130-S130),MAX(0,Overview!$B$11-SUM(I130,N130,S130,X130,AC130,AH130,AM130,AR130,AW130,BB130)-SUM(J130,O130)))</f>
        <v>0</v>
      </c>
      <c r="U130" s="20">
        <f t="shared" si="7"/>
        <v>0</v>
      </c>
      <c r="V130" s="20">
        <f t="shared" si="19"/>
        <v>0</v>
      </c>
      <c r="W130" s="20">
        <f>ROUND(V130*Priority!D11/12,2)</f>
        <v>0</v>
      </c>
      <c r="X130" s="20">
        <f>MIN(V130+W130,Priority!E11)</f>
        <v>0</v>
      </c>
      <c r="Y130" s="20">
        <f>MIN(MAX(0,V130+W130-X130),MAX(0,Overview!$B$11-SUM(I130,N130,S130,X130,AC130,AH130,AM130,AR130,AW130,BB130)-SUM(J130,O130,T130)))</f>
        <v>0</v>
      </c>
      <c r="Z130" s="20">
        <f t="shared" si="8"/>
        <v>0</v>
      </c>
      <c r="AA130" s="20">
        <f t="shared" si="20"/>
        <v>0</v>
      </c>
      <c r="AB130" s="20">
        <f>ROUND(AA130*Priority!D12/12,2)</f>
        <v>0</v>
      </c>
      <c r="AC130" s="20">
        <f>MIN(AA130+AB130,Priority!E12)</f>
        <v>0</v>
      </c>
      <c r="AD130" s="20">
        <f>MIN(MAX(0,AA130+AB130-AC130),MAX(0,Overview!$B$11-SUM(I130,N130,S130,X130,AC130,AH130,AM130,AR130,AW130,BB130)-SUM(J130,O130,T130,Y130)))</f>
        <v>0</v>
      </c>
      <c r="AE130" s="20">
        <f t="shared" si="9"/>
        <v>0</v>
      </c>
      <c r="AF130" s="20">
        <f t="shared" si="21"/>
        <v>0</v>
      </c>
      <c r="AG130" s="20">
        <f>ROUND(AF130*Priority!D13/12,2)</f>
        <v>0</v>
      </c>
      <c r="AH130" s="20">
        <f>MIN(AF130+AG130,Priority!E13)</f>
        <v>0</v>
      </c>
      <c r="AI130" s="20">
        <f>MIN(MAX(0,AF130+AG130-AH130),MAX(0,Overview!$B$11-SUM(I130,N130,S130,X130,AC130,AH130,AM130,AR130,AW130,BB130)-SUM(J130,O130,T130,Y130,AD130)))</f>
        <v>0</v>
      </c>
      <c r="AJ130" s="20">
        <f t="shared" si="10"/>
        <v>0</v>
      </c>
      <c r="AK130" s="20">
        <f t="shared" si="22"/>
        <v>0</v>
      </c>
      <c r="AL130" s="20">
        <f>ROUND(AK130*Priority!D14/12,2)</f>
        <v>0</v>
      </c>
      <c r="AM130" s="20">
        <f>MIN(AK130+AL130,Priority!E14)</f>
        <v>0</v>
      </c>
      <c r="AN130" s="20">
        <f>MIN(MAX(0,AK130+AL130-AM130),MAX(0,Overview!$B$11-SUM(I130,N130,S130,X130,AC130,AH130,AM130,AR130,AW130,BB130)-SUM(J130,O130,T130,Y130,AD130,AI130)))</f>
        <v>0</v>
      </c>
      <c r="AO130" s="20">
        <f t="shared" si="11"/>
        <v>0</v>
      </c>
      <c r="AP130" s="20">
        <f t="shared" si="23"/>
        <v>0</v>
      </c>
      <c r="AQ130" s="20">
        <f>ROUND(AP130*Priority!D15/12,2)</f>
        <v>0</v>
      </c>
      <c r="AR130" s="20">
        <f>MIN(AP130+AQ130,Priority!E15)</f>
        <v>0</v>
      </c>
      <c r="AS130" s="20">
        <f>MIN(MAX(0,AP130+AQ130-AR130),MAX(0,Overview!$B$11-SUM(I130,N130,S130,X130,AC130,AH130,AM130,AR130,AW130,BB130)-SUM(J130,O130,T130,Y130,AD130,AI130,AN130)))</f>
        <v>0</v>
      </c>
      <c r="AT130" s="20">
        <f t="shared" si="12"/>
        <v>0</v>
      </c>
      <c r="AU130" s="20">
        <f t="shared" si="24"/>
        <v>0</v>
      </c>
      <c r="AV130" s="20">
        <f>ROUND(AU130*Priority!D16/12,2)</f>
        <v>0</v>
      </c>
      <c r="AW130" s="20">
        <f>MIN(AU130+AV130,Priority!E16)</f>
        <v>0</v>
      </c>
      <c r="AX130" s="20">
        <f>MIN(MAX(0,AU130+AV130-AW130),MAX(0,Overview!$B$11-SUM(I130,N130,S130,X130,AC130,AH130,AM130,AR130,AW130,BB130)-SUM(J130,O130,T130,Y130,AD130,AI130,AN130,AS130)))</f>
        <v>0</v>
      </c>
      <c r="AY130" s="20">
        <f t="shared" si="13"/>
        <v>0</v>
      </c>
      <c r="AZ130" s="20">
        <f t="shared" si="25"/>
        <v>0</v>
      </c>
      <c r="BA130" s="20">
        <f>ROUND(AZ130*Priority!D17/12,2)</f>
        <v>0</v>
      </c>
      <c r="BB130" s="20">
        <f>MIN(AZ130+BA130,Priority!E17)</f>
        <v>0</v>
      </c>
      <c r="BC130" s="20">
        <f>MIN(MAX(0,AZ130+BA130-BB130),MAX(0,Overview!$B$11-SUM(I130,N130,S130,X130,AC130,AH130,AM130,AR130,AW130,BB130)-SUM(J130,O130,T130,Y130,AD130,AI130,AN130,AS130,AX130)))</f>
        <v>0</v>
      </c>
      <c r="BD130" s="20">
        <f t="shared" si="14"/>
        <v>0</v>
      </c>
    </row>
    <row r="131" ht="22.5" customHeight="1">
      <c r="A131" s="4">
        <v>124.0</v>
      </c>
      <c r="B131" s="20">
        <f t="shared" ref="B131:C131" si="146">SUM(G131,L131,Q131,V131,AA131,AF131,AK131,AP131,AU131,AZ131)</f>
        <v>0</v>
      </c>
      <c r="C131" s="20">
        <f t="shared" si="146"/>
        <v>0</v>
      </c>
      <c r="D131" s="20">
        <f t="shared" si="3"/>
        <v>0</v>
      </c>
      <c r="E131" s="20">
        <f t="shared" si="4"/>
        <v>0</v>
      </c>
      <c r="F131" s="20">
        <f>MAX(0,Overview!$B$11-D131)</f>
        <v>0</v>
      </c>
      <c r="G131" s="20">
        <f t="shared" si="16"/>
        <v>0</v>
      </c>
      <c r="H131" s="20">
        <f>ROUND(G131*Priority!D8/12,2)</f>
        <v>0</v>
      </c>
      <c r="I131" s="20">
        <f>MIN(G131+H131,Priority!E8)</f>
        <v>0</v>
      </c>
      <c r="J131" s="20">
        <f>MIN(MAX(0,G131+H131-I131),MAX(0,Overview!$B$11-SUM(I131,N131,S131,X131,AC131,AH131,AM131,AR131,AW131,BB131)))</f>
        <v>0</v>
      </c>
      <c r="K131" s="20">
        <f t="shared" si="5"/>
        <v>0</v>
      </c>
      <c r="L131" s="20">
        <f t="shared" si="17"/>
        <v>0</v>
      </c>
      <c r="M131" s="20">
        <f>ROUND(L131*Priority!D9/12,2)</f>
        <v>0</v>
      </c>
      <c r="N131" s="20">
        <f>MIN(L131+M131,Priority!E9)</f>
        <v>0</v>
      </c>
      <c r="O131" s="20">
        <f>MIN(MAX(0,L131+M131-N131),MAX(0,Overview!$B$11-SUM(I131,N131,S131,X131,AC131,AH131,AM131,AR131,AW131,BB131)-SUM(J131)))</f>
        <v>0</v>
      </c>
      <c r="P131" s="20">
        <f t="shared" si="6"/>
        <v>0</v>
      </c>
      <c r="Q131" s="20">
        <f t="shared" si="18"/>
        <v>0</v>
      </c>
      <c r="R131" s="20">
        <f>ROUND(Q131*Priority!D10/12,2)</f>
        <v>0</v>
      </c>
      <c r="S131" s="20">
        <f>MIN(Q131+R131,Priority!E10)</f>
        <v>0</v>
      </c>
      <c r="T131" s="20">
        <f>MIN(MAX(0,Q131+R131-S131),MAX(0,Overview!$B$11-SUM(I131,N131,S131,X131,AC131,AH131,AM131,AR131,AW131,BB131)-SUM(J131,O131)))</f>
        <v>0</v>
      </c>
      <c r="U131" s="20">
        <f t="shared" si="7"/>
        <v>0</v>
      </c>
      <c r="V131" s="20">
        <f t="shared" si="19"/>
        <v>0</v>
      </c>
      <c r="W131" s="20">
        <f>ROUND(V131*Priority!D11/12,2)</f>
        <v>0</v>
      </c>
      <c r="X131" s="20">
        <f>MIN(V131+W131,Priority!E11)</f>
        <v>0</v>
      </c>
      <c r="Y131" s="20">
        <f>MIN(MAX(0,V131+W131-X131),MAX(0,Overview!$B$11-SUM(I131,N131,S131,X131,AC131,AH131,AM131,AR131,AW131,BB131)-SUM(J131,O131,T131)))</f>
        <v>0</v>
      </c>
      <c r="Z131" s="20">
        <f t="shared" si="8"/>
        <v>0</v>
      </c>
      <c r="AA131" s="20">
        <f t="shared" si="20"/>
        <v>0</v>
      </c>
      <c r="AB131" s="20">
        <f>ROUND(AA131*Priority!D12/12,2)</f>
        <v>0</v>
      </c>
      <c r="AC131" s="20">
        <f>MIN(AA131+AB131,Priority!E12)</f>
        <v>0</v>
      </c>
      <c r="AD131" s="20">
        <f>MIN(MAX(0,AA131+AB131-AC131),MAX(0,Overview!$B$11-SUM(I131,N131,S131,X131,AC131,AH131,AM131,AR131,AW131,BB131)-SUM(J131,O131,T131,Y131)))</f>
        <v>0</v>
      </c>
      <c r="AE131" s="20">
        <f t="shared" si="9"/>
        <v>0</v>
      </c>
      <c r="AF131" s="20">
        <f t="shared" si="21"/>
        <v>0</v>
      </c>
      <c r="AG131" s="20">
        <f>ROUND(AF131*Priority!D13/12,2)</f>
        <v>0</v>
      </c>
      <c r="AH131" s="20">
        <f>MIN(AF131+AG131,Priority!E13)</f>
        <v>0</v>
      </c>
      <c r="AI131" s="20">
        <f>MIN(MAX(0,AF131+AG131-AH131),MAX(0,Overview!$B$11-SUM(I131,N131,S131,X131,AC131,AH131,AM131,AR131,AW131,BB131)-SUM(J131,O131,T131,Y131,AD131)))</f>
        <v>0</v>
      </c>
      <c r="AJ131" s="20">
        <f t="shared" si="10"/>
        <v>0</v>
      </c>
      <c r="AK131" s="20">
        <f t="shared" si="22"/>
        <v>0</v>
      </c>
      <c r="AL131" s="20">
        <f>ROUND(AK131*Priority!D14/12,2)</f>
        <v>0</v>
      </c>
      <c r="AM131" s="20">
        <f>MIN(AK131+AL131,Priority!E14)</f>
        <v>0</v>
      </c>
      <c r="AN131" s="20">
        <f>MIN(MAX(0,AK131+AL131-AM131),MAX(0,Overview!$B$11-SUM(I131,N131,S131,X131,AC131,AH131,AM131,AR131,AW131,BB131)-SUM(J131,O131,T131,Y131,AD131,AI131)))</f>
        <v>0</v>
      </c>
      <c r="AO131" s="20">
        <f t="shared" si="11"/>
        <v>0</v>
      </c>
      <c r="AP131" s="20">
        <f t="shared" si="23"/>
        <v>0</v>
      </c>
      <c r="AQ131" s="20">
        <f>ROUND(AP131*Priority!D15/12,2)</f>
        <v>0</v>
      </c>
      <c r="AR131" s="20">
        <f>MIN(AP131+AQ131,Priority!E15)</f>
        <v>0</v>
      </c>
      <c r="AS131" s="20">
        <f>MIN(MAX(0,AP131+AQ131-AR131),MAX(0,Overview!$B$11-SUM(I131,N131,S131,X131,AC131,AH131,AM131,AR131,AW131,BB131)-SUM(J131,O131,T131,Y131,AD131,AI131,AN131)))</f>
        <v>0</v>
      </c>
      <c r="AT131" s="20">
        <f t="shared" si="12"/>
        <v>0</v>
      </c>
      <c r="AU131" s="20">
        <f t="shared" si="24"/>
        <v>0</v>
      </c>
      <c r="AV131" s="20">
        <f>ROUND(AU131*Priority!D16/12,2)</f>
        <v>0</v>
      </c>
      <c r="AW131" s="20">
        <f>MIN(AU131+AV131,Priority!E16)</f>
        <v>0</v>
      </c>
      <c r="AX131" s="20">
        <f>MIN(MAX(0,AU131+AV131-AW131),MAX(0,Overview!$B$11-SUM(I131,N131,S131,X131,AC131,AH131,AM131,AR131,AW131,BB131)-SUM(J131,O131,T131,Y131,AD131,AI131,AN131,AS131)))</f>
        <v>0</v>
      </c>
      <c r="AY131" s="20">
        <f t="shared" si="13"/>
        <v>0</v>
      </c>
      <c r="AZ131" s="20">
        <f t="shared" si="25"/>
        <v>0</v>
      </c>
      <c r="BA131" s="20">
        <f>ROUND(AZ131*Priority!D17/12,2)</f>
        <v>0</v>
      </c>
      <c r="BB131" s="20">
        <f>MIN(AZ131+BA131,Priority!E17)</f>
        <v>0</v>
      </c>
      <c r="BC131" s="20">
        <f>MIN(MAX(0,AZ131+BA131-BB131),MAX(0,Overview!$B$11-SUM(I131,N131,S131,X131,AC131,AH131,AM131,AR131,AW131,BB131)-SUM(J131,O131,T131,Y131,AD131,AI131,AN131,AS131,AX131)))</f>
        <v>0</v>
      </c>
      <c r="BD131" s="20">
        <f t="shared" si="14"/>
        <v>0</v>
      </c>
    </row>
    <row r="132" ht="22.5" customHeight="1">
      <c r="A132" s="4">
        <v>125.0</v>
      </c>
      <c r="B132" s="20">
        <f t="shared" ref="B132:C132" si="147">SUM(G132,L132,Q132,V132,AA132,AF132,AK132,AP132,AU132,AZ132)</f>
        <v>0</v>
      </c>
      <c r="C132" s="20">
        <f t="shared" si="147"/>
        <v>0</v>
      </c>
      <c r="D132" s="20">
        <f t="shared" si="3"/>
        <v>0</v>
      </c>
      <c r="E132" s="20">
        <f t="shared" si="4"/>
        <v>0</v>
      </c>
      <c r="F132" s="20">
        <f>MAX(0,Overview!$B$11-D132)</f>
        <v>0</v>
      </c>
      <c r="G132" s="20">
        <f t="shared" si="16"/>
        <v>0</v>
      </c>
      <c r="H132" s="20">
        <f>ROUND(G132*Priority!D8/12,2)</f>
        <v>0</v>
      </c>
      <c r="I132" s="20">
        <f>MIN(G132+H132,Priority!E8)</f>
        <v>0</v>
      </c>
      <c r="J132" s="20">
        <f>MIN(MAX(0,G132+H132-I132),MAX(0,Overview!$B$11-SUM(I132,N132,S132,X132,AC132,AH132,AM132,AR132,AW132,BB132)))</f>
        <v>0</v>
      </c>
      <c r="K132" s="20">
        <f t="shared" si="5"/>
        <v>0</v>
      </c>
      <c r="L132" s="20">
        <f t="shared" si="17"/>
        <v>0</v>
      </c>
      <c r="M132" s="20">
        <f>ROUND(L132*Priority!D9/12,2)</f>
        <v>0</v>
      </c>
      <c r="N132" s="20">
        <f>MIN(L132+M132,Priority!E9)</f>
        <v>0</v>
      </c>
      <c r="O132" s="20">
        <f>MIN(MAX(0,L132+M132-N132),MAX(0,Overview!$B$11-SUM(I132,N132,S132,X132,AC132,AH132,AM132,AR132,AW132,BB132)-SUM(J132)))</f>
        <v>0</v>
      </c>
      <c r="P132" s="20">
        <f t="shared" si="6"/>
        <v>0</v>
      </c>
      <c r="Q132" s="20">
        <f t="shared" si="18"/>
        <v>0</v>
      </c>
      <c r="R132" s="20">
        <f>ROUND(Q132*Priority!D10/12,2)</f>
        <v>0</v>
      </c>
      <c r="S132" s="20">
        <f>MIN(Q132+R132,Priority!E10)</f>
        <v>0</v>
      </c>
      <c r="T132" s="20">
        <f>MIN(MAX(0,Q132+R132-S132),MAX(0,Overview!$B$11-SUM(I132,N132,S132,X132,AC132,AH132,AM132,AR132,AW132,BB132)-SUM(J132,O132)))</f>
        <v>0</v>
      </c>
      <c r="U132" s="20">
        <f t="shared" si="7"/>
        <v>0</v>
      </c>
      <c r="V132" s="20">
        <f t="shared" si="19"/>
        <v>0</v>
      </c>
      <c r="W132" s="20">
        <f>ROUND(V132*Priority!D11/12,2)</f>
        <v>0</v>
      </c>
      <c r="X132" s="20">
        <f>MIN(V132+W132,Priority!E11)</f>
        <v>0</v>
      </c>
      <c r="Y132" s="20">
        <f>MIN(MAX(0,V132+W132-X132),MAX(0,Overview!$B$11-SUM(I132,N132,S132,X132,AC132,AH132,AM132,AR132,AW132,BB132)-SUM(J132,O132,T132)))</f>
        <v>0</v>
      </c>
      <c r="Z132" s="20">
        <f t="shared" si="8"/>
        <v>0</v>
      </c>
      <c r="AA132" s="20">
        <f t="shared" si="20"/>
        <v>0</v>
      </c>
      <c r="AB132" s="20">
        <f>ROUND(AA132*Priority!D12/12,2)</f>
        <v>0</v>
      </c>
      <c r="AC132" s="20">
        <f>MIN(AA132+AB132,Priority!E12)</f>
        <v>0</v>
      </c>
      <c r="AD132" s="20">
        <f>MIN(MAX(0,AA132+AB132-AC132),MAX(0,Overview!$B$11-SUM(I132,N132,S132,X132,AC132,AH132,AM132,AR132,AW132,BB132)-SUM(J132,O132,T132,Y132)))</f>
        <v>0</v>
      </c>
      <c r="AE132" s="20">
        <f t="shared" si="9"/>
        <v>0</v>
      </c>
      <c r="AF132" s="20">
        <f t="shared" si="21"/>
        <v>0</v>
      </c>
      <c r="AG132" s="20">
        <f>ROUND(AF132*Priority!D13/12,2)</f>
        <v>0</v>
      </c>
      <c r="AH132" s="20">
        <f>MIN(AF132+AG132,Priority!E13)</f>
        <v>0</v>
      </c>
      <c r="AI132" s="20">
        <f>MIN(MAX(0,AF132+AG132-AH132),MAX(0,Overview!$B$11-SUM(I132,N132,S132,X132,AC132,AH132,AM132,AR132,AW132,BB132)-SUM(J132,O132,T132,Y132,AD132)))</f>
        <v>0</v>
      </c>
      <c r="AJ132" s="20">
        <f t="shared" si="10"/>
        <v>0</v>
      </c>
      <c r="AK132" s="20">
        <f t="shared" si="22"/>
        <v>0</v>
      </c>
      <c r="AL132" s="20">
        <f>ROUND(AK132*Priority!D14/12,2)</f>
        <v>0</v>
      </c>
      <c r="AM132" s="20">
        <f>MIN(AK132+AL132,Priority!E14)</f>
        <v>0</v>
      </c>
      <c r="AN132" s="20">
        <f>MIN(MAX(0,AK132+AL132-AM132),MAX(0,Overview!$B$11-SUM(I132,N132,S132,X132,AC132,AH132,AM132,AR132,AW132,BB132)-SUM(J132,O132,T132,Y132,AD132,AI132)))</f>
        <v>0</v>
      </c>
      <c r="AO132" s="20">
        <f t="shared" si="11"/>
        <v>0</v>
      </c>
      <c r="AP132" s="20">
        <f t="shared" si="23"/>
        <v>0</v>
      </c>
      <c r="AQ132" s="20">
        <f>ROUND(AP132*Priority!D15/12,2)</f>
        <v>0</v>
      </c>
      <c r="AR132" s="20">
        <f>MIN(AP132+AQ132,Priority!E15)</f>
        <v>0</v>
      </c>
      <c r="AS132" s="20">
        <f>MIN(MAX(0,AP132+AQ132-AR132),MAX(0,Overview!$B$11-SUM(I132,N132,S132,X132,AC132,AH132,AM132,AR132,AW132,BB132)-SUM(J132,O132,T132,Y132,AD132,AI132,AN132)))</f>
        <v>0</v>
      </c>
      <c r="AT132" s="20">
        <f t="shared" si="12"/>
        <v>0</v>
      </c>
      <c r="AU132" s="20">
        <f t="shared" si="24"/>
        <v>0</v>
      </c>
      <c r="AV132" s="20">
        <f>ROUND(AU132*Priority!D16/12,2)</f>
        <v>0</v>
      </c>
      <c r="AW132" s="20">
        <f>MIN(AU132+AV132,Priority!E16)</f>
        <v>0</v>
      </c>
      <c r="AX132" s="20">
        <f>MIN(MAX(0,AU132+AV132-AW132),MAX(0,Overview!$B$11-SUM(I132,N132,S132,X132,AC132,AH132,AM132,AR132,AW132,BB132)-SUM(J132,O132,T132,Y132,AD132,AI132,AN132,AS132)))</f>
        <v>0</v>
      </c>
      <c r="AY132" s="20">
        <f t="shared" si="13"/>
        <v>0</v>
      </c>
      <c r="AZ132" s="20">
        <f t="shared" si="25"/>
        <v>0</v>
      </c>
      <c r="BA132" s="20">
        <f>ROUND(AZ132*Priority!D17/12,2)</f>
        <v>0</v>
      </c>
      <c r="BB132" s="20">
        <f>MIN(AZ132+BA132,Priority!E17)</f>
        <v>0</v>
      </c>
      <c r="BC132" s="20">
        <f>MIN(MAX(0,AZ132+BA132-BB132),MAX(0,Overview!$B$11-SUM(I132,N132,S132,X132,AC132,AH132,AM132,AR132,AW132,BB132)-SUM(J132,O132,T132,Y132,AD132,AI132,AN132,AS132,AX132)))</f>
        <v>0</v>
      </c>
      <c r="BD132" s="20">
        <f t="shared" si="14"/>
        <v>0</v>
      </c>
    </row>
    <row r="133" ht="22.5" customHeight="1">
      <c r="A133" s="4">
        <v>126.0</v>
      </c>
      <c r="B133" s="20">
        <f t="shared" ref="B133:C133" si="148">SUM(G133,L133,Q133,V133,AA133,AF133,AK133,AP133,AU133,AZ133)</f>
        <v>0</v>
      </c>
      <c r="C133" s="20">
        <f t="shared" si="148"/>
        <v>0</v>
      </c>
      <c r="D133" s="20">
        <f t="shared" si="3"/>
        <v>0</v>
      </c>
      <c r="E133" s="20">
        <f t="shared" si="4"/>
        <v>0</v>
      </c>
      <c r="F133" s="20">
        <f>MAX(0,Overview!$B$11-D133)</f>
        <v>0</v>
      </c>
      <c r="G133" s="20">
        <f t="shared" si="16"/>
        <v>0</v>
      </c>
      <c r="H133" s="20">
        <f>ROUND(G133*Priority!D8/12,2)</f>
        <v>0</v>
      </c>
      <c r="I133" s="20">
        <f>MIN(G133+H133,Priority!E8)</f>
        <v>0</v>
      </c>
      <c r="J133" s="20">
        <f>MIN(MAX(0,G133+H133-I133),MAX(0,Overview!$B$11-SUM(I133,N133,S133,X133,AC133,AH133,AM133,AR133,AW133,BB133)))</f>
        <v>0</v>
      </c>
      <c r="K133" s="20">
        <f t="shared" si="5"/>
        <v>0</v>
      </c>
      <c r="L133" s="20">
        <f t="shared" si="17"/>
        <v>0</v>
      </c>
      <c r="M133" s="20">
        <f>ROUND(L133*Priority!D9/12,2)</f>
        <v>0</v>
      </c>
      <c r="N133" s="20">
        <f>MIN(L133+M133,Priority!E9)</f>
        <v>0</v>
      </c>
      <c r="O133" s="20">
        <f>MIN(MAX(0,L133+M133-N133),MAX(0,Overview!$B$11-SUM(I133,N133,S133,X133,AC133,AH133,AM133,AR133,AW133,BB133)-SUM(J133)))</f>
        <v>0</v>
      </c>
      <c r="P133" s="20">
        <f t="shared" si="6"/>
        <v>0</v>
      </c>
      <c r="Q133" s="20">
        <f t="shared" si="18"/>
        <v>0</v>
      </c>
      <c r="R133" s="20">
        <f>ROUND(Q133*Priority!D10/12,2)</f>
        <v>0</v>
      </c>
      <c r="S133" s="20">
        <f>MIN(Q133+R133,Priority!E10)</f>
        <v>0</v>
      </c>
      <c r="T133" s="20">
        <f>MIN(MAX(0,Q133+R133-S133),MAX(0,Overview!$B$11-SUM(I133,N133,S133,X133,AC133,AH133,AM133,AR133,AW133,BB133)-SUM(J133,O133)))</f>
        <v>0</v>
      </c>
      <c r="U133" s="20">
        <f t="shared" si="7"/>
        <v>0</v>
      </c>
      <c r="V133" s="20">
        <f t="shared" si="19"/>
        <v>0</v>
      </c>
      <c r="W133" s="20">
        <f>ROUND(V133*Priority!D11/12,2)</f>
        <v>0</v>
      </c>
      <c r="X133" s="20">
        <f>MIN(V133+W133,Priority!E11)</f>
        <v>0</v>
      </c>
      <c r="Y133" s="20">
        <f>MIN(MAX(0,V133+W133-X133),MAX(0,Overview!$B$11-SUM(I133,N133,S133,X133,AC133,AH133,AM133,AR133,AW133,BB133)-SUM(J133,O133,T133)))</f>
        <v>0</v>
      </c>
      <c r="Z133" s="20">
        <f t="shared" si="8"/>
        <v>0</v>
      </c>
      <c r="AA133" s="20">
        <f t="shared" si="20"/>
        <v>0</v>
      </c>
      <c r="AB133" s="20">
        <f>ROUND(AA133*Priority!D12/12,2)</f>
        <v>0</v>
      </c>
      <c r="AC133" s="20">
        <f>MIN(AA133+AB133,Priority!E12)</f>
        <v>0</v>
      </c>
      <c r="AD133" s="20">
        <f>MIN(MAX(0,AA133+AB133-AC133),MAX(0,Overview!$B$11-SUM(I133,N133,S133,X133,AC133,AH133,AM133,AR133,AW133,BB133)-SUM(J133,O133,T133,Y133)))</f>
        <v>0</v>
      </c>
      <c r="AE133" s="20">
        <f t="shared" si="9"/>
        <v>0</v>
      </c>
      <c r="AF133" s="20">
        <f t="shared" si="21"/>
        <v>0</v>
      </c>
      <c r="AG133" s="20">
        <f>ROUND(AF133*Priority!D13/12,2)</f>
        <v>0</v>
      </c>
      <c r="AH133" s="20">
        <f>MIN(AF133+AG133,Priority!E13)</f>
        <v>0</v>
      </c>
      <c r="AI133" s="20">
        <f>MIN(MAX(0,AF133+AG133-AH133),MAX(0,Overview!$B$11-SUM(I133,N133,S133,X133,AC133,AH133,AM133,AR133,AW133,BB133)-SUM(J133,O133,T133,Y133,AD133)))</f>
        <v>0</v>
      </c>
      <c r="AJ133" s="20">
        <f t="shared" si="10"/>
        <v>0</v>
      </c>
      <c r="AK133" s="20">
        <f t="shared" si="22"/>
        <v>0</v>
      </c>
      <c r="AL133" s="20">
        <f>ROUND(AK133*Priority!D14/12,2)</f>
        <v>0</v>
      </c>
      <c r="AM133" s="20">
        <f>MIN(AK133+AL133,Priority!E14)</f>
        <v>0</v>
      </c>
      <c r="AN133" s="20">
        <f>MIN(MAX(0,AK133+AL133-AM133),MAX(0,Overview!$B$11-SUM(I133,N133,S133,X133,AC133,AH133,AM133,AR133,AW133,BB133)-SUM(J133,O133,T133,Y133,AD133,AI133)))</f>
        <v>0</v>
      </c>
      <c r="AO133" s="20">
        <f t="shared" si="11"/>
        <v>0</v>
      </c>
      <c r="AP133" s="20">
        <f t="shared" si="23"/>
        <v>0</v>
      </c>
      <c r="AQ133" s="20">
        <f>ROUND(AP133*Priority!D15/12,2)</f>
        <v>0</v>
      </c>
      <c r="AR133" s="20">
        <f>MIN(AP133+AQ133,Priority!E15)</f>
        <v>0</v>
      </c>
      <c r="AS133" s="20">
        <f>MIN(MAX(0,AP133+AQ133-AR133),MAX(0,Overview!$B$11-SUM(I133,N133,S133,X133,AC133,AH133,AM133,AR133,AW133,BB133)-SUM(J133,O133,T133,Y133,AD133,AI133,AN133)))</f>
        <v>0</v>
      </c>
      <c r="AT133" s="20">
        <f t="shared" si="12"/>
        <v>0</v>
      </c>
      <c r="AU133" s="20">
        <f t="shared" si="24"/>
        <v>0</v>
      </c>
      <c r="AV133" s="20">
        <f>ROUND(AU133*Priority!D16/12,2)</f>
        <v>0</v>
      </c>
      <c r="AW133" s="20">
        <f>MIN(AU133+AV133,Priority!E16)</f>
        <v>0</v>
      </c>
      <c r="AX133" s="20">
        <f>MIN(MAX(0,AU133+AV133-AW133),MAX(0,Overview!$B$11-SUM(I133,N133,S133,X133,AC133,AH133,AM133,AR133,AW133,BB133)-SUM(J133,O133,T133,Y133,AD133,AI133,AN133,AS133)))</f>
        <v>0</v>
      </c>
      <c r="AY133" s="20">
        <f t="shared" si="13"/>
        <v>0</v>
      </c>
      <c r="AZ133" s="20">
        <f t="shared" si="25"/>
        <v>0</v>
      </c>
      <c r="BA133" s="20">
        <f>ROUND(AZ133*Priority!D17/12,2)</f>
        <v>0</v>
      </c>
      <c r="BB133" s="20">
        <f>MIN(AZ133+BA133,Priority!E17)</f>
        <v>0</v>
      </c>
      <c r="BC133" s="20">
        <f>MIN(MAX(0,AZ133+BA133-BB133),MAX(0,Overview!$B$11-SUM(I133,N133,S133,X133,AC133,AH133,AM133,AR133,AW133,BB133)-SUM(J133,O133,T133,Y133,AD133,AI133,AN133,AS133,AX133)))</f>
        <v>0</v>
      </c>
      <c r="BD133" s="20">
        <f t="shared" si="14"/>
        <v>0</v>
      </c>
    </row>
    <row r="134" ht="22.5" customHeight="1">
      <c r="A134" s="4">
        <v>127.0</v>
      </c>
      <c r="B134" s="20">
        <f t="shared" ref="B134:C134" si="149">SUM(G134,L134,Q134,V134,AA134,AF134,AK134,AP134,AU134,AZ134)</f>
        <v>0</v>
      </c>
      <c r="C134" s="20">
        <f t="shared" si="149"/>
        <v>0</v>
      </c>
      <c r="D134" s="20">
        <f t="shared" si="3"/>
        <v>0</v>
      </c>
      <c r="E134" s="20">
        <f t="shared" si="4"/>
        <v>0</v>
      </c>
      <c r="F134" s="20">
        <f>MAX(0,Overview!$B$11-D134)</f>
        <v>0</v>
      </c>
      <c r="G134" s="20">
        <f t="shared" si="16"/>
        <v>0</v>
      </c>
      <c r="H134" s="20">
        <f>ROUND(G134*Priority!D8/12,2)</f>
        <v>0</v>
      </c>
      <c r="I134" s="20">
        <f>MIN(G134+H134,Priority!E8)</f>
        <v>0</v>
      </c>
      <c r="J134" s="20">
        <f>MIN(MAX(0,G134+H134-I134),MAX(0,Overview!$B$11-SUM(I134,N134,S134,X134,AC134,AH134,AM134,AR134,AW134,BB134)))</f>
        <v>0</v>
      </c>
      <c r="K134" s="20">
        <f t="shared" si="5"/>
        <v>0</v>
      </c>
      <c r="L134" s="20">
        <f t="shared" si="17"/>
        <v>0</v>
      </c>
      <c r="M134" s="20">
        <f>ROUND(L134*Priority!D9/12,2)</f>
        <v>0</v>
      </c>
      <c r="N134" s="20">
        <f>MIN(L134+M134,Priority!E9)</f>
        <v>0</v>
      </c>
      <c r="O134" s="20">
        <f>MIN(MAX(0,L134+M134-N134),MAX(0,Overview!$B$11-SUM(I134,N134,S134,X134,AC134,AH134,AM134,AR134,AW134,BB134)-SUM(J134)))</f>
        <v>0</v>
      </c>
      <c r="P134" s="20">
        <f t="shared" si="6"/>
        <v>0</v>
      </c>
      <c r="Q134" s="20">
        <f t="shared" si="18"/>
        <v>0</v>
      </c>
      <c r="R134" s="20">
        <f>ROUND(Q134*Priority!D10/12,2)</f>
        <v>0</v>
      </c>
      <c r="S134" s="20">
        <f>MIN(Q134+R134,Priority!E10)</f>
        <v>0</v>
      </c>
      <c r="T134" s="20">
        <f>MIN(MAX(0,Q134+R134-S134),MAX(0,Overview!$B$11-SUM(I134,N134,S134,X134,AC134,AH134,AM134,AR134,AW134,BB134)-SUM(J134,O134)))</f>
        <v>0</v>
      </c>
      <c r="U134" s="20">
        <f t="shared" si="7"/>
        <v>0</v>
      </c>
      <c r="V134" s="20">
        <f t="shared" si="19"/>
        <v>0</v>
      </c>
      <c r="W134" s="20">
        <f>ROUND(V134*Priority!D11/12,2)</f>
        <v>0</v>
      </c>
      <c r="X134" s="20">
        <f>MIN(V134+W134,Priority!E11)</f>
        <v>0</v>
      </c>
      <c r="Y134" s="20">
        <f>MIN(MAX(0,V134+W134-X134),MAX(0,Overview!$B$11-SUM(I134,N134,S134,X134,AC134,AH134,AM134,AR134,AW134,BB134)-SUM(J134,O134,T134)))</f>
        <v>0</v>
      </c>
      <c r="Z134" s="20">
        <f t="shared" si="8"/>
        <v>0</v>
      </c>
      <c r="AA134" s="20">
        <f t="shared" si="20"/>
        <v>0</v>
      </c>
      <c r="AB134" s="20">
        <f>ROUND(AA134*Priority!D12/12,2)</f>
        <v>0</v>
      </c>
      <c r="AC134" s="20">
        <f>MIN(AA134+AB134,Priority!E12)</f>
        <v>0</v>
      </c>
      <c r="AD134" s="20">
        <f>MIN(MAX(0,AA134+AB134-AC134),MAX(0,Overview!$B$11-SUM(I134,N134,S134,X134,AC134,AH134,AM134,AR134,AW134,BB134)-SUM(J134,O134,T134,Y134)))</f>
        <v>0</v>
      </c>
      <c r="AE134" s="20">
        <f t="shared" si="9"/>
        <v>0</v>
      </c>
      <c r="AF134" s="20">
        <f t="shared" si="21"/>
        <v>0</v>
      </c>
      <c r="AG134" s="20">
        <f>ROUND(AF134*Priority!D13/12,2)</f>
        <v>0</v>
      </c>
      <c r="AH134" s="20">
        <f>MIN(AF134+AG134,Priority!E13)</f>
        <v>0</v>
      </c>
      <c r="AI134" s="20">
        <f>MIN(MAX(0,AF134+AG134-AH134),MAX(0,Overview!$B$11-SUM(I134,N134,S134,X134,AC134,AH134,AM134,AR134,AW134,BB134)-SUM(J134,O134,T134,Y134,AD134)))</f>
        <v>0</v>
      </c>
      <c r="AJ134" s="20">
        <f t="shared" si="10"/>
        <v>0</v>
      </c>
      <c r="AK134" s="20">
        <f t="shared" si="22"/>
        <v>0</v>
      </c>
      <c r="AL134" s="20">
        <f>ROUND(AK134*Priority!D14/12,2)</f>
        <v>0</v>
      </c>
      <c r="AM134" s="20">
        <f>MIN(AK134+AL134,Priority!E14)</f>
        <v>0</v>
      </c>
      <c r="AN134" s="20">
        <f>MIN(MAX(0,AK134+AL134-AM134),MAX(0,Overview!$B$11-SUM(I134,N134,S134,X134,AC134,AH134,AM134,AR134,AW134,BB134)-SUM(J134,O134,T134,Y134,AD134,AI134)))</f>
        <v>0</v>
      </c>
      <c r="AO134" s="20">
        <f t="shared" si="11"/>
        <v>0</v>
      </c>
      <c r="AP134" s="20">
        <f t="shared" si="23"/>
        <v>0</v>
      </c>
      <c r="AQ134" s="20">
        <f>ROUND(AP134*Priority!D15/12,2)</f>
        <v>0</v>
      </c>
      <c r="AR134" s="20">
        <f>MIN(AP134+AQ134,Priority!E15)</f>
        <v>0</v>
      </c>
      <c r="AS134" s="20">
        <f>MIN(MAX(0,AP134+AQ134-AR134),MAX(0,Overview!$B$11-SUM(I134,N134,S134,X134,AC134,AH134,AM134,AR134,AW134,BB134)-SUM(J134,O134,T134,Y134,AD134,AI134,AN134)))</f>
        <v>0</v>
      </c>
      <c r="AT134" s="20">
        <f t="shared" si="12"/>
        <v>0</v>
      </c>
      <c r="AU134" s="20">
        <f t="shared" si="24"/>
        <v>0</v>
      </c>
      <c r="AV134" s="20">
        <f>ROUND(AU134*Priority!D16/12,2)</f>
        <v>0</v>
      </c>
      <c r="AW134" s="20">
        <f>MIN(AU134+AV134,Priority!E16)</f>
        <v>0</v>
      </c>
      <c r="AX134" s="20">
        <f>MIN(MAX(0,AU134+AV134-AW134),MAX(0,Overview!$B$11-SUM(I134,N134,S134,X134,AC134,AH134,AM134,AR134,AW134,BB134)-SUM(J134,O134,T134,Y134,AD134,AI134,AN134,AS134)))</f>
        <v>0</v>
      </c>
      <c r="AY134" s="20">
        <f t="shared" si="13"/>
        <v>0</v>
      </c>
      <c r="AZ134" s="20">
        <f t="shared" si="25"/>
        <v>0</v>
      </c>
      <c r="BA134" s="20">
        <f>ROUND(AZ134*Priority!D17/12,2)</f>
        <v>0</v>
      </c>
      <c r="BB134" s="20">
        <f>MIN(AZ134+BA134,Priority!E17)</f>
        <v>0</v>
      </c>
      <c r="BC134" s="20">
        <f>MIN(MAX(0,AZ134+BA134-BB134),MAX(0,Overview!$B$11-SUM(I134,N134,S134,X134,AC134,AH134,AM134,AR134,AW134,BB134)-SUM(J134,O134,T134,Y134,AD134,AI134,AN134,AS134,AX134)))</f>
        <v>0</v>
      </c>
      <c r="BD134" s="20">
        <f t="shared" si="14"/>
        <v>0</v>
      </c>
    </row>
    <row r="135" ht="22.5" customHeight="1">
      <c r="A135" s="4">
        <v>128.0</v>
      </c>
      <c r="B135" s="20">
        <f t="shared" ref="B135:C135" si="150">SUM(G135,L135,Q135,V135,AA135,AF135,AK135,AP135,AU135,AZ135)</f>
        <v>0</v>
      </c>
      <c r="C135" s="20">
        <f t="shared" si="150"/>
        <v>0</v>
      </c>
      <c r="D135" s="20">
        <f t="shared" si="3"/>
        <v>0</v>
      </c>
      <c r="E135" s="20">
        <f t="shared" si="4"/>
        <v>0</v>
      </c>
      <c r="F135" s="20">
        <f>MAX(0,Overview!$B$11-D135)</f>
        <v>0</v>
      </c>
      <c r="G135" s="20">
        <f t="shared" si="16"/>
        <v>0</v>
      </c>
      <c r="H135" s="20">
        <f>ROUND(G135*Priority!D8/12,2)</f>
        <v>0</v>
      </c>
      <c r="I135" s="20">
        <f>MIN(G135+H135,Priority!E8)</f>
        <v>0</v>
      </c>
      <c r="J135" s="20">
        <f>MIN(MAX(0,G135+H135-I135),MAX(0,Overview!$B$11-SUM(I135,N135,S135,X135,AC135,AH135,AM135,AR135,AW135,BB135)))</f>
        <v>0</v>
      </c>
      <c r="K135" s="20">
        <f t="shared" si="5"/>
        <v>0</v>
      </c>
      <c r="L135" s="20">
        <f t="shared" si="17"/>
        <v>0</v>
      </c>
      <c r="M135" s="20">
        <f>ROUND(L135*Priority!D9/12,2)</f>
        <v>0</v>
      </c>
      <c r="N135" s="20">
        <f>MIN(L135+M135,Priority!E9)</f>
        <v>0</v>
      </c>
      <c r="O135" s="20">
        <f>MIN(MAX(0,L135+M135-N135),MAX(0,Overview!$B$11-SUM(I135,N135,S135,X135,AC135,AH135,AM135,AR135,AW135,BB135)-SUM(J135)))</f>
        <v>0</v>
      </c>
      <c r="P135" s="20">
        <f t="shared" si="6"/>
        <v>0</v>
      </c>
      <c r="Q135" s="20">
        <f t="shared" si="18"/>
        <v>0</v>
      </c>
      <c r="R135" s="20">
        <f>ROUND(Q135*Priority!D10/12,2)</f>
        <v>0</v>
      </c>
      <c r="S135" s="20">
        <f>MIN(Q135+R135,Priority!E10)</f>
        <v>0</v>
      </c>
      <c r="T135" s="20">
        <f>MIN(MAX(0,Q135+R135-S135),MAX(0,Overview!$B$11-SUM(I135,N135,S135,X135,AC135,AH135,AM135,AR135,AW135,BB135)-SUM(J135,O135)))</f>
        <v>0</v>
      </c>
      <c r="U135" s="20">
        <f t="shared" si="7"/>
        <v>0</v>
      </c>
      <c r="V135" s="20">
        <f t="shared" si="19"/>
        <v>0</v>
      </c>
      <c r="W135" s="20">
        <f>ROUND(V135*Priority!D11/12,2)</f>
        <v>0</v>
      </c>
      <c r="X135" s="20">
        <f>MIN(V135+W135,Priority!E11)</f>
        <v>0</v>
      </c>
      <c r="Y135" s="20">
        <f>MIN(MAX(0,V135+W135-X135),MAX(0,Overview!$B$11-SUM(I135,N135,S135,X135,AC135,AH135,AM135,AR135,AW135,BB135)-SUM(J135,O135,T135)))</f>
        <v>0</v>
      </c>
      <c r="Z135" s="20">
        <f t="shared" si="8"/>
        <v>0</v>
      </c>
      <c r="AA135" s="20">
        <f t="shared" si="20"/>
        <v>0</v>
      </c>
      <c r="AB135" s="20">
        <f>ROUND(AA135*Priority!D12/12,2)</f>
        <v>0</v>
      </c>
      <c r="AC135" s="20">
        <f>MIN(AA135+AB135,Priority!E12)</f>
        <v>0</v>
      </c>
      <c r="AD135" s="20">
        <f>MIN(MAX(0,AA135+AB135-AC135),MAX(0,Overview!$B$11-SUM(I135,N135,S135,X135,AC135,AH135,AM135,AR135,AW135,BB135)-SUM(J135,O135,T135,Y135)))</f>
        <v>0</v>
      </c>
      <c r="AE135" s="20">
        <f t="shared" si="9"/>
        <v>0</v>
      </c>
      <c r="AF135" s="20">
        <f t="shared" si="21"/>
        <v>0</v>
      </c>
      <c r="AG135" s="20">
        <f>ROUND(AF135*Priority!D13/12,2)</f>
        <v>0</v>
      </c>
      <c r="AH135" s="20">
        <f>MIN(AF135+AG135,Priority!E13)</f>
        <v>0</v>
      </c>
      <c r="AI135" s="20">
        <f>MIN(MAX(0,AF135+AG135-AH135),MAX(0,Overview!$B$11-SUM(I135,N135,S135,X135,AC135,AH135,AM135,AR135,AW135,BB135)-SUM(J135,O135,T135,Y135,AD135)))</f>
        <v>0</v>
      </c>
      <c r="AJ135" s="20">
        <f t="shared" si="10"/>
        <v>0</v>
      </c>
      <c r="AK135" s="20">
        <f t="shared" si="22"/>
        <v>0</v>
      </c>
      <c r="AL135" s="20">
        <f>ROUND(AK135*Priority!D14/12,2)</f>
        <v>0</v>
      </c>
      <c r="AM135" s="20">
        <f>MIN(AK135+AL135,Priority!E14)</f>
        <v>0</v>
      </c>
      <c r="AN135" s="20">
        <f>MIN(MAX(0,AK135+AL135-AM135),MAX(0,Overview!$B$11-SUM(I135,N135,S135,X135,AC135,AH135,AM135,AR135,AW135,BB135)-SUM(J135,O135,T135,Y135,AD135,AI135)))</f>
        <v>0</v>
      </c>
      <c r="AO135" s="20">
        <f t="shared" si="11"/>
        <v>0</v>
      </c>
      <c r="AP135" s="20">
        <f t="shared" si="23"/>
        <v>0</v>
      </c>
      <c r="AQ135" s="20">
        <f>ROUND(AP135*Priority!D15/12,2)</f>
        <v>0</v>
      </c>
      <c r="AR135" s="20">
        <f>MIN(AP135+AQ135,Priority!E15)</f>
        <v>0</v>
      </c>
      <c r="AS135" s="20">
        <f>MIN(MAX(0,AP135+AQ135-AR135),MAX(0,Overview!$B$11-SUM(I135,N135,S135,X135,AC135,AH135,AM135,AR135,AW135,BB135)-SUM(J135,O135,T135,Y135,AD135,AI135,AN135)))</f>
        <v>0</v>
      </c>
      <c r="AT135" s="20">
        <f t="shared" si="12"/>
        <v>0</v>
      </c>
      <c r="AU135" s="20">
        <f t="shared" si="24"/>
        <v>0</v>
      </c>
      <c r="AV135" s="20">
        <f>ROUND(AU135*Priority!D16/12,2)</f>
        <v>0</v>
      </c>
      <c r="AW135" s="20">
        <f>MIN(AU135+AV135,Priority!E16)</f>
        <v>0</v>
      </c>
      <c r="AX135" s="20">
        <f>MIN(MAX(0,AU135+AV135-AW135),MAX(0,Overview!$B$11-SUM(I135,N135,S135,X135,AC135,AH135,AM135,AR135,AW135,BB135)-SUM(J135,O135,T135,Y135,AD135,AI135,AN135,AS135)))</f>
        <v>0</v>
      </c>
      <c r="AY135" s="20">
        <f t="shared" si="13"/>
        <v>0</v>
      </c>
      <c r="AZ135" s="20">
        <f t="shared" si="25"/>
        <v>0</v>
      </c>
      <c r="BA135" s="20">
        <f>ROUND(AZ135*Priority!D17/12,2)</f>
        <v>0</v>
      </c>
      <c r="BB135" s="20">
        <f>MIN(AZ135+BA135,Priority!E17)</f>
        <v>0</v>
      </c>
      <c r="BC135" s="20">
        <f>MIN(MAX(0,AZ135+BA135-BB135),MAX(0,Overview!$B$11-SUM(I135,N135,S135,X135,AC135,AH135,AM135,AR135,AW135,BB135)-SUM(J135,O135,T135,Y135,AD135,AI135,AN135,AS135,AX135)))</f>
        <v>0</v>
      </c>
      <c r="BD135" s="20">
        <f t="shared" si="14"/>
        <v>0</v>
      </c>
    </row>
    <row r="136" ht="22.5" customHeight="1">
      <c r="A136" s="4">
        <v>129.0</v>
      </c>
      <c r="B136" s="20">
        <f t="shared" ref="B136:C136" si="151">SUM(G136,L136,Q136,V136,AA136,AF136,AK136,AP136,AU136,AZ136)</f>
        <v>0</v>
      </c>
      <c r="C136" s="20">
        <f t="shared" si="151"/>
        <v>0</v>
      </c>
      <c r="D136" s="20">
        <f t="shared" si="3"/>
        <v>0</v>
      </c>
      <c r="E136" s="20">
        <f t="shared" si="4"/>
        <v>0</v>
      </c>
      <c r="F136" s="20">
        <f>MAX(0,Overview!$B$11-D136)</f>
        <v>0</v>
      </c>
      <c r="G136" s="20">
        <f t="shared" si="16"/>
        <v>0</v>
      </c>
      <c r="H136" s="20">
        <f>ROUND(G136*Priority!D8/12,2)</f>
        <v>0</v>
      </c>
      <c r="I136" s="20">
        <f>MIN(G136+H136,Priority!E8)</f>
        <v>0</v>
      </c>
      <c r="J136" s="20">
        <f>MIN(MAX(0,G136+H136-I136),MAX(0,Overview!$B$11-SUM(I136,N136,S136,X136,AC136,AH136,AM136,AR136,AW136,BB136)))</f>
        <v>0</v>
      </c>
      <c r="K136" s="20">
        <f t="shared" si="5"/>
        <v>0</v>
      </c>
      <c r="L136" s="20">
        <f t="shared" si="17"/>
        <v>0</v>
      </c>
      <c r="M136" s="20">
        <f>ROUND(L136*Priority!D9/12,2)</f>
        <v>0</v>
      </c>
      <c r="N136" s="20">
        <f>MIN(L136+M136,Priority!E9)</f>
        <v>0</v>
      </c>
      <c r="O136" s="20">
        <f>MIN(MAX(0,L136+M136-N136),MAX(0,Overview!$B$11-SUM(I136,N136,S136,X136,AC136,AH136,AM136,AR136,AW136,BB136)-SUM(J136)))</f>
        <v>0</v>
      </c>
      <c r="P136" s="20">
        <f t="shared" si="6"/>
        <v>0</v>
      </c>
      <c r="Q136" s="20">
        <f t="shared" si="18"/>
        <v>0</v>
      </c>
      <c r="R136" s="20">
        <f>ROUND(Q136*Priority!D10/12,2)</f>
        <v>0</v>
      </c>
      <c r="S136" s="20">
        <f>MIN(Q136+R136,Priority!E10)</f>
        <v>0</v>
      </c>
      <c r="T136" s="20">
        <f>MIN(MAX(0,Q136+R136-S136),MAX(0,Overview!$B$11-SUM(I136,N136,S136,X136,AC136,AH136,AM136,AR136,AW136,BB136)-SUM(J136,O136)))</f>
        <v>0</v>
      </c>
      <c r="U136" s="20">
        <f t="shared" si="7"/>
        <v>0</v>
      </c>
      <c r="V136" s="20">
        <f t="shared" si="19"/>
        <v>0</v>
      </c>
      <c r="W136" s="20">
        <f>ROUND(V136*Priority!D11/12,2)</f>
        <v>0</v>
      </c>
      <c r="X136" s="20">
        <f>MIN(V136+W136,Priority!E11)</f>
        <v>0</v>
      </c>
      <c r="Y136" s="20">
        <f>MIN(MAX(0,V136+W136-X136),MAX(0,Overview!$B$11-SUM(I136,N136,S136,X136,AC136,AH136,AM136,AR136,AW136,BB136)-SUM(J136,O136,T136)))</f>
        <v>0</v>
      </c>
      <c r="Z136" s="20">
        <f t="shared" si="8"/>
        <v>0</v>
      </c>
      <c r="AA136" s="20">
        <f t="shared" si="20"/>
        <v>0</v>
      </c>
      <c r="AB136" s="20">
        <f>ROUND(AA136*Priority!D12/12,2)</f>
        <v>0</v>
      </c>
      <c r="AC136" s="20">
        <f>MIN(AA136+AB136,Priority!E12)</f>
        <v>0</v>
      </c>
      <c r="AD136" s="20">
        <f>MIN(MAX(0,AA136+AB136-AC136),MAX(0,Overview!$B$11-SUM(I136,N136,S136,X136,AC136,AH136,AM136,AR136,AW136,BB136)-SUM(J136,O136,T136,Y136)))</f>
        <v>0</v>
      </c>
      <c r="AE136" s="20">
        <f t="shared" si="9"/>
        <v>0</v>
      </c>
      <c r="AF136" s="20">
        <f t="shared" si="21"/>
        <v>0</v>
      </c>
      <c r="AG136" s="20">
        <f>ROUND(AF136*Priority!D13/12,2)</f>
        <v>0</v>
      </c>
      <c r="AH136" s="20">
        <f>MIN(AF136+AG136,Priority!E13)</f>
        <v>0</v>
      </c>
      <c r="AI136" s="20">
        <f>MIN(MAX(0,AF136+AG136-AH136),MAX(0,Overview!$B$11-SUM(I136,N136,S136,X136,AC136,AH136,AM136,AR136,AW136,BB136)-SUM(J136,O136,T136,Y136,AD136)))</f>
        <v>0</v>
      </c>
      <c r="AJ136" s="20">
        <f t="shared" si="10"/>
        <v>0</v>
      </c>
      <c r="AK136" s="20">
        <f t="shared" si="22"/>
        <v>0</v>
      </c>
      <c r="AL136" s="20">
        <f>ROUND(AK136*Priority!D14/12,2)</f>
        <v>0</v>
      </c>
      <c r="AM136" s="20">
        <f>MIN(AK136+AL136,Priority!E14)</f>
        <v>0</v>
      </c>
      <c r="AN136" s="20">
        <f>MIN(MAX(0,AK136+AL136-AM136),MAX(0,Overview!$B$11-SUM(I136,N136,S136,X136,AC136,AH136,AM136,AR136,AW136,BB136)-SUM(J136,O136,T136,Y136,AD136,AI136)))</f>
        <v>0</v>
      </c>
      <c r="AO136" s="20">
        <f t="shared" si="11"/>
        <v>0</v>
      </c>
      <c r="AP136" s="20">
        <f t="shared" si="23"/>
        <v>0</v>
      </c>
      <c r="AQ136" s="20">
        <f>ROUND(AP136*Priority!D15/12,2)</f>
        <v>0</v>
      </c>
      <c r="AR136" s="20">
        <f>MIN(AP136+AQ136,Priority!E15)</f>
        <v>0</v>
      </c>
      <c r="AS136" s="20">
        <f>MIN(MAX(0,AP136+AQ136-AR136),MAX(0,Overview!$B$11-SUM(I136,N136,S136,X136,AC136,AH136,AM136,AR136,AW136,BB136)-SUM(J136,O136,T136,Y136,AD136,AI136,AN136)))</f>
        <v>0</v>
      </c>
      <c r="AT136" s="20">
        <f t="shared" si="12"/>
        <v>0</v>
      </c>
      <c r="AU136" s="20">
        <f t="shared" si="24"/>
        <v>0</v>
      </c>
      <c r="AV136" s="20">
        <f>ROUND(AU136*Priority!D16/12,2)</f>
        <v>0</v>
      </c>
      <c r="AW136" s="20">
        <f>MIN(AU136+AV136,Priority!E16)</f>
        <v>0</v>
      </c>
      <c r="AX136" s="20">
        <f>MIN(MAX(0,AU136+AV136-AW136),MAX(0,Overview!$B$11-SUM(I136,N136,S136,X136,AC136,AH136,AM136,AR136,AW136,BB136)-SUM(J136,O136,T136,Y136,AD136,AI136,AN136,AS136)))</f>
        <v>0</v>
      </c>
      <c r="AY136" s="20">
        <f t="shared" si="13"/>
        <v>0</v>
      </c>
      <c r="AZ136" s="20">
        <f t="shared" si="25"/>
        <v>0</v>
      </c>
      <c r="BA136" s="20">
        <f>ROUND(AZ136*Priority!D17/12,2)</f>
        <v>0</v>
      </c>
      <c r="BB136" s="20">
        <f>MIN(AZ136+BA136,Priority!E17)</f>
        <v>0</v>
      </c>
      <c r="BC136" s="20">
        <f>MIN(MAX(0,AZ136+BA136-BB136),MAX(0,Overview!$B$11-SUM(I136,N136,S136,X136,AC136,AH136,AM136,AR136,AW136,BB136)-SUM(J136,O136,T136,Y136,AD136,AI136,AN136,AS136,AX136)))</f>
        <v>0</v>
      </c>
      <c r="BD136" s="20">
        <f t="shared" si="14"/>
        <v>0</v>
      </c>
    </row>
    <row r="137" ht="22.5" customHeight="1">
      <c r="A137" s="4">
        <v>130.0</v>
      </c>
      <c r="B137" s="20">
        <f t="shared" ref="B137:C137" si="152">SUM(G137,L137,Q137,V137,AA137,AF137,AK137,AP137,AU137,AZ137)</f>
        <v>0</v>
      </c>
      <c r="C137" s="20">
        <f t="shared" si="152"/>
        <v>0</v>
      </c>
      <c r="D137" s="20">
        <f t="shared" si="3"/>
        <v>0</v>
      </c>
      <c r="E137" s="20">
        <f t="shared" si="4"/>
        <v>0</v>
      </c>
      <c r="F137" s="20">
        <f>MAX(0,Overview!$B$11-D137)</f>
        <v>0</v>
      </c>
      <c r="G137" s="20">
        <f t="shared" si="16"/>
        <v>0</v>
      </c>
      <c r="H137" s="20">
        <f>ROUND(G137*Priority!D8/12,2)</f>
        <v>0</v>
      </c>
      <c r="I137" s="20">
        <f>MIN(G137+H137,Priority!E8)</f>
        <v>0</v>
      </c>
      <c r="J137" s="20">
        <f>MIN(MAX(0,G137+H137-I137),MAX(0,Overview!$B$11-SUM(I137,N137,S137,X137,AC137,AH137,AM137,AR137,AW137,BB137)))</f>
        <v>0</v>
      </c>
      <c r="K137" s="20">
        <f t="shared" si="5"/>
        <v>0</v>
      </c>
      <c r="L137" s="20">
        <f t="shared" si="17"/>
        <v>0</v>
      </c>
      <c r="M137" s="20">
        <f>ROUND(L137*Priority!D9/12,2)</f>
        <v>0</v>
      </c>
      <c r="N137" s="20">
        <f>MIN(L137+M137,Priority!E9)</f>
        <v>0</v>
      </c>
      <c r="O137" s="20">
        <f>MIN(MAX(0,L137+M137-N137),MAX(0,Overview!$B$11-SUM(I137,N137,S137,X137,AC137,AH137,AM137,AR137,AW137,BB137)-SUM(J137)))</f>
        <v>0</v>
      </c>
      <c r="P137" s="20">
        <f t="shared" si="6"/>
        <v>0</v>
      </c>
      <c r="Q137" s="20">
        <f t="shared" si="18"/>
        <v>0</v>
      </c>
      <c r="R137" s="20">
        <f>ROUND(Q137*Priority!D10/12,2)</f>
        <v>0</v>
      </c>
      <c r="S137" s="20">
        <f>MIN(Q137+R137,Priority!E10)</f>
        <v>0</v>
      </c>
      <c r="T137" s="20">
        <f>MIN(MAX(0,Q137+R137-S137),MAX(0,Overview!$B$11-SUM(I137,N137,S137,X137,AC137,AH137,AM137,AR137,AW137,BB137)-SUM(J137,O137)))</f>
        <v>0</v>
      </c>
      <c r="U137" s="20">
        <f t="shared" si="7"/>
        <v>0</v>
      </c>
      <c r="V137" s="20">
        <f t="shared" si="19"/>
        <v>0</v>
      </c>
      <c r="W137" s="20">
        <f>ROUND(V137*Priority!D11/12,2)</f>
        <v>0</v>
      </c>
      <c r="X137" s="20">
        <f>MIN(V137+W137,Priority!E11)</f>
        <v>0</v>
      </c>
      <c r="Y137" s="20">
        <f>MIN(MAX(0,V137+W137-X137),MAX(0,Overview!$B$11-SUM(I137,N137,S137,X137,AC137,AH137,AM137,AR137,AW137,BB137)-SUM(J137,O137,T137)))</f>
        <v>0</v>
      </c>
      <c r="Z137" s="20">
        <f t="shared" si="8"/>
        <v>0</v>
      </c>
      <c r="AA137" s="20">
        <f t="shared" si="20"/>
        <v>0</v>
      </c>
      <c r="AB137" s="20">
        <f>ROUND(AA137*Priority!D12/12,2)</f>
        <v>0</v>
      </c>
      <c r="AC137" s="20">
        <f>MIN(AA137+AB137,Priority!E12)</f>
        <v>0</v>
      </c>
      <c r="AD137" s="20">
        <f>MIN(MAX(0,AA137+AB137-AC137),MAX(0,Overview!$B$11-SUM(I137,N137,S137,X137,AC137,AH137,AM137,AR137,AW137,BB137)-SUM(J137,O137,T137,Y137)))</f>
        <v>0</v>
      </c>
      <c r="AE137" s="20">
        <f t="shared" si="9"/>
        <v>0</v>
      </c>
      <c r="AF137" s="20">
        <f t="shared" si="21"/>
        <v>0</v>
      </c>
      <c r="AG137" s="20">
        <f>ROUND(AF137*Priority!D13/12,2)</f>
        <v>0</v>
      </c>
      <c r="AH137" s="20">
        <f>MIN(AF137+AG137,Priority!E13)</f>
        <v>0</v>
      </c>
      <c r="AI137" s="20">
        <f>MIN(MAX(0,AF137+AG137-AH137),MAX(0,Overview!$B$11-SUM(I137,N137,S137,X137,AC137,AH137,AM137,AR137,AW137,BB137)-SUM(J137,O137,T137,Y137,AD137)))</f>
        <v>0</v>
      </c>
      <c r="AJ137" s="20">
        <f t="shared" si="10"/>
        <v>0</v>
      </c>
      <c r="AK137" s="20">
        <f t="shared" si="22"/>
        <v>0</v>
      </c>
      <c r="AL137" s="20">
        <f>ROUND(AK137*Priority!D14/12,2)</f>
        <v>0</v>
      </c>
      <c r="AM137" s="20">
        <f>MIN(AK137+AL137,Priority!E14)</f>
        <v>0</v>
      </c>
      <c r="AN137" s="20">
        <f>MIN(MAX(0,AK137+AL137-AM137),MAX(0,Overview!$B$11-SUM(I137,N137,S137,X137,AC137,AH137,AM137,AR137,AW137,BB137)-SUM(J137,O137,T137,Y137,AD137,AI137)))</f>
        <v>0</v>
      </c>
      <c r="AO137" s="20">
        <f t="shared" si="11"/>
        <v>0</v>
      </c>
      <c r="AP137" s="20">
        <f t="shared" si="23"/>
        <v>0</v>
      </c>
      <c r="AQ137" s="20">
        <f>ROUND(AP137*Priority!D15/12,2)</f>
        <v>0</v>
      </c>
      <c r="AR137" s="20">
        <f>MIN(AP137+AQ137,Priority!E15)</f>
        <v>0</v>
      </c>
      <c r="AS137" s="20">
        <f>MIN(MAX(0,AP137+AQ137-AR137),MAX(0,Overview!$B$11-SUM(I137,N137,S137,X137,AC137,AH137,AM137,AR137,AW137,BB137)-SUM(J137,O137,T137,Y137,AD137,AI137,AN137)))</f>
        <v>0</v>
      </c>
      <c r="AT137" s="20">
        <f t="shared" si="12"/>
        <v>0</v>
      </c>
      <c r="AU137" s="20">
        <f t="shared" si="24"/>
        <v>0</v>
      </c>
      <c r="AV137" s="20">
        <f>ROUND(AU137*Priority!D16/12,2)</f>
        <v>0</v>
      </c>
      <c r="AW137" s="20">
        <f>MIN(AU137+AV137,Priority!E16)</f>
        <v>0</v>
      </c>
      <c r="AX137" s="20">
        <f>MIN(MAX(0,AU137+AV137-AW137),MAX(0,Overview!$B$11-SUM(I137,N137,S137,X137,AC137,AH137,AM137,AR137,AW137,BB137)-SUM(J137,O137,T137,Y137,AD137,AI137,AN137,AS137)))</f>
        <v>0</v>
      </c>
      <c r="AY137" s="20">
        <f t="shared" si="13"/>
        <v>0</v>
      </c>
      <c r="AZ137" s="20">
        <f t="shared" si="25"/>
        <v>0</v>
      </c>
      <c r="BA137" s="20">
        <f>ROUND(AZ137*Priority!D17/12,2)</f>
        <v>0</v>
      </c>
      <c r="BB137" s="20">
        <f>MIN(AZ137+BA137,Priority!E17)</f>
        <v>0</v>
      </c>
      <c r="BC137" s="20">
        <f>MIN(MAX(0,AZ137+BA137-BB137),MAX(0,Overview!$B$11-SUM(I137,N137,S137,X137,AC137,AH137,AM137,AR137,AW137,BB137)-SUM(J137,O137,T137,Y137,AD137,AI137,AN137,AS137,AX137)))</f>
        <v>0</v>
      </c>
      <c r="BD137" s="20">
        <f t="shared" si="14"/>
        <v>0</v>
      </c>
    </row>
    <row r="138" ht="22.5" customHeight="1">
      <c r="A138" s="4">
        <v>131.0</v>
      </c>
      <c r="B138" s="20">
        <f t="shared" ref="B138:C138" si="153">SUM(G138,L138,Q138,V138,AA138,AF138,AK138,AP138,AU138,AZ138)</f>
        <v>0</v>
      </c>
      <c r="C138" s="20">
        <f t="shared" si="153"/>
        <v>0</v>
      </c>
      <c r="D138" s="20">
        <f t="shared" si="3"/>
        <v>0</v>
      </c>
      <c r="E138" s="20">
        <f t="shared" si="4"/>
        <v>0</v>
      </c>
      <c r="F138" s="20">
        <f>MAX(0,Overview!$B$11-D138)</f>
        <v>0</v>
      </c>
      <c r="G138" s="20">
        <f t="shared" si="16"/>
        <v>0</v>
      </c>
      <c r="H138" s="20">
        <f>ROUND(G138*Priority!D8/12,2)</f>
        <v>0</v>
      </c>
      <c r="I138" s="20">
        <f>MIN(G138+H138,Priority!E8)</f>
        <v>0</v>
      </c>
      <c r="J138" s="20">
        <f>MIN(MAX(0,G138+H138-I138),MAX(0,Overview!$B$11-SUM(I138,N138,S138,X138,AC138,AH138,AM138,AR138,AW138,BB138)))</f>
        <v>0</v>
      </c>
      <c r="K138" s="20">
        <f t="shared" si="5"/>
        <v>0</v>
      </c>
      <c r="L138" s="20">
        <f t="shared" si="17"/>
        <v>0</v>
      </c>
      <c r="M138" s="20">
        <f>ROUND(L138*Priority!D9/12,2)</f>
        <v>0</v>
      </c>
      <c r="N138" s="20">
        <f>MIN(L138+M138,Priority!E9)</f>
        <v>0</v>
      </c>
      <c r="O138" s="20">
        <f>MIN(MAX(0,L138+M138-N138),MAX(0,Overview!$B$11-SUM(I138,N138,S138,X138,AC138,AH138,AM138,AR138,AW138,BB138)-SUM(J138)))</f>
        <v>0</v>
      </c>
      <c r="P138" s="20">
        <f t="shared" si="6"/>
        <v>0</v>
      </c>
      <c r="Q138" s="20">
        <f t="shared" si="18"/>
        <v>0</v>
      </c>
      <c r="R138" s="20">
        <f>ROUND(Q138*Priority!D10/12,2)</f>
        <v>0</v>
      </c>
      <c r="S138" s="20">
        <f>MIN(Q138+R138,Priority!E10)</f>
        <v>0</v>
      </c>
      <c r="T138" s="20">
        <f>MIN(MAX(0,Q138+R138-S138),MAX(0,Overview!$B$11-SUM(I138,N138,S138,X138,AC138,AH138,AM138,AR138,AW138,BB138)-SUM(J138,O138)))</f>
        <v>0</v>
      </c>
      <c r="U138" s="20">
        <f t="shared" si="7"/>
        <v>0</v>
      </c>
      <c r="V138" s="20">
        <f t="shared" si="19"/>
        <v>0</v>
      </c>
      <c r="W138" s="20">
        <f>ROUND(V138*Priority!D11/12,2)</f>
        <v>0</v>
      </c>
      <c r="X138" s="20">
        <f>MIN(V138+W138,Priority!E11)</f>
        <v>0</v>
      </c>
      <c r="Y138" s="20">
        <f>MIN(MAX(0,V138+W138-X138),MAX(0,Overview!$B$11-SUM(I138,N138,S138,X138,AC138,AH138,AM138,AR138,AW138,BB138)-SUM(J138,O138,T138)))</f>
        <v>0</v>
      </c>
      <c r="Z138" s="20">
        <f t="shared" si="8"/>
        <v>0</v>
      </c>
      <c r="AA138" s="20">
        <f t="shared" si="20"/>
        <v>0</v>
      </c>
      <c r="AB138" s="20">
        <f>ROUND(AA138*Priority!D12/12,2)</f>
        <v>0</v>
      </c>
      <c r="AC138" s="20">
        <f>MIN(AA138+AB138,Priority!E12)</f>
        <v>0</v>
      </c>
      <c r="AD138" s="20">
        <f>MIN(MAX(0,AA138+AB138-AC138),MAX(0,Overview!$B$11-SUM(I138,N138,S138,X138,AC138,AH138,AM138,AR138,AW138,BB138)-SUM(J138,O138,T138,Y138)))</f>
        <v>0</v>
      </c>
      <c r="AE138" s="20">
        <f t="shared" si="9"/>
        <v>0</v>
      </c>
      <c r="AF138" s="20">
        <f t="shared" si="21"/>
        <v>0</v>
      </c>
      <c r="AG138" s="20">
        <f>ROUND(AF138*Priority!D13/12,2)</f>
        <v>0</v>
      </c>
      <c r="AH138" s="20">
        <f>MIN(AF138+AG138,Priority!E13)</f>
        <v>0</v>
      </c>
      <c r="AI138" s="20">
        <f>MIN(MAX(0,AF138+AG138-AH138),MAX(0,Overview!$B$11-SUM(I138,N138,S138,X138,AC138,AH138,AM138,AR138,AW138,BB138)-SUM(J138,O138,T138,Y138,AD138)))</f>
        <v>0</v>
      </c>
      <c r="AJ138" s="20">
        <f t="shared" si="10"/>
        <v>0</v>
      </c>
      <c r="AK138" s="20">
        <f t="shared" si="22"/>
        <v>0</v>
      </c>
      <c r="AL138" s="20">
        <f>ROUND(AK138*Priority!D14/12,2)</f>
        <v>0</v>
      </c>
      <c r="AM138" s="20">
        <f>MIN(AK138+AL138,Priority!E14)</f>
        <v>0</v>
      </c>
      <c r="AN138" s="20">
        <f>MIN(MAX(0,AK138+AL138-AM138),MAX(0,Overview!$B$11-SUM(I138,N138,S138,X138,AC138,AH138,AM138,AR138,AW138,BB138)-SUM(J138,O138,T138,Y138,AD138,AI138)))</f>
        <v>0</v>
      </c>
      <c r="AO138" s="20">
        <f t="shared" si="11"/>
        <v>0</v>
      </c>
      <c r="AP138" s="20">
        <f t="shared" si="23"/>
        <v>0</v>
      </c>
      <c r="AQ138" s="20">
        <f>ROUND(AP138*Priority!D15/12,2)</f>
        <v>0</v>
      </c>
      <c r="AR138" s="20">
        <f>MIN(AP138+AQ138,Priority!E15)</f>
        <v>0</v>
      </c>
      <c r="AS138" s="20">
        <f>MIN(MAX(0,AP138+AQ138-AR138),MAX(0,Overview!$B$11-SUM(I138,N138,S138,X138,AC138,AH138,AM138,AR138,AW138,BB138)-SUM(J138,O138,T138,Y138,AD138,AI138,AN138)))</f>
        <v>0</v>
      </c>
      <c r="AT138" s="20">
        <f t="shared" si="12"/>
        <v>0</v>
      </c>
      <c r="AU138" s="20">
        <f t="shared" si="24"/>
        <v>0</v>
      </c>
      <c r="AV138" s="20">
        <f>ROUND(AU138*Priority!D16/12,2)</f>
        <v>0</v>
      </c>
      <c r="AW138" s="20">
        <f>MIN(AU138+AV138,Priority!E16)</f>
        <v>0</v>
      </c>
      <c r="AX138" s="20">
        <f>MIN(MAX(0,AU138+AV138-AW138),MAX(0,Overview!$B$11-SUM(I138,N138,S138,X138,AC138,AH138,AM138,AR138,AW138,BB138)-SUM(J138,O138,T138,Y138,AD138,AI138,AN138,AS138)))</f>
        <v>0</v>
      </c>
      <c r="AY138" s="20">
        <f t="shared" si="13"/>
        <v>0</v>
      </c>
      <c r="AZ138" s="20">
        <f t="shared" si="25"/>
        <v>0</v>
      </c>
      <c r="BA138" s="20">
        <f>ROUND(AZ138*Priority!D17/12,2)</f>
        <v>0</v>
      </c>
      <c r="BB138" s="20">
        <f>MIN(AZ138+BA138,Priority!E17)</f>
        <v>0</v>
      </c>
      <c r="BC138" s="20">
        <f>MIN(MAX(0,AZ138+BA138-BB138),MAX(0,Overview!$B$11-SUM(I138,N138,S138,X138,AC138,AH138,AM138,AR138,AW138,BB138)-SUM(J138,O138,T138,Y138,AD138,AI138,AN138,AS138,AX138)))</f>
        <v>0</v>
      </c>
      <c r="BD138" s="20">
        <f t="shared" si="14"/>
        <v>0</v>
      </c>
    </row>
    <row r="139" ht="22.5" customHeight="1">
      <c r="A139" s="4">
        <v>132.0</v>
      </c>
      <c r="B139" s="20">
        <f t="shared" ref="B139:C139" si="154">SUM(G139,L139,Q139,V139,AA139,AF139,AK139,AP139,AU139,AZ139)</f>
        <v>0</v>
      </c>
      <c r="C139" s="20">
        <f t="shared" si="154"/>
        <v>0</v>
      </c>
      <c r="D139" s="20">
        <f t="shared" si="3"/>
        <v>0</v>
      </c>
      <c r="E139" s="20">
        <f t="shared" si="4"/>
        <v>0</v>
      </c>
      <c r="F139" s="20">
        <f>MAX(0,Overview!$B$11-D139)</f>
        <v>0</v>
      </c>
      <c r="G139" s="20">
        <f t="shared" si="16"/>
        <v>0</v>
      </c>
      <c r="H139" s="20">
        <f>ROUND(G139*Priority!D8/12,2)</f>
        <v>0</v>
      </c>
      <c r="I139" s="20">
        <f>MIN(G139+H139,Priority!E8)</f>
        <v>0</v>
      </c>
      <c r="J139" s="20">
        <f>MIN(MAX(0,G139+H139-I139),MAX(0,Overview!$B$11-SUM(I139,N139,S139,X139,AC139,AH139,AM139,AR139,AW139,BB139)))</f>
        <v>0</v>
      </c>
      <c r="K139" s="20">
        <f t="shared" si="5"/>
        <v>0</v>
      </c>
      <c r="L139" s="20">
        <f t="shared" si="17"/>
        <v>0</v>
      </c>
      <c r="M139" s="20">
        <f>ROUND(L139*Priority!D9/12,2)</f>
        <v>0</v>
      </c>
      <c r="N139" s="20">
        <f>MIN(L139+M139,Priority!E9)</f>
        <v>0</v>
      </c>
      <c r="O139" s="20">
        <f>MIN(MAX(0,L139+M139-N139),MAX(0,Overview!$B$11-SUM(I139,N139,S139,X139,AC139,AH139,AM139,AR139,AW139,BB139)-SUM(J139)))</f>
        <v>0</v>
      </c>
      <c r="P139" s="20">
        <f t="shared" si="6"/>
        <v>0</v>
      </c>
      <c r="Q139" s="20">
        <f t="shared" si="18"/>
        <v>0</v>
      </c>
      <c r="R139" s="20">
        <f>ROUND(Q139*Priority!D10/12,2)</f>
        <v>0</v>
      </c>
      <c r="S139" s="20">
        <f>MIN(Q139+R139,Priority!E10)</f>
        <v>0</v>
      </c>
      <c r="T139" s="20">
        <f>MIN(MAX(0,Q139+R139-S139),MAX(0,Overview!$B$11-SUM(I139,N139,S139,X139,AC139,AH139,AM139,AR139,AW139,BB139)-SUM(J139,O139)))</f>
        <v>0</v>
      </c>
      <c r="U139" s="20">
        <f t="shared" si="7"/>
        <v>0</v>
      </c>
      <c r="V139" s="20">
        <f t="shared" si="19"/>
        <v>0</v>
      </c>
      <c r="W139" s="20">
        <f>ROUND(V139*Priority!D11/12,2)</f>
        <v>0</v>
      </c>
      <c r="X139" s="20">
        <f>MIN(V139+W139,Priority!E11)</f>
        <v>0</v>
      </c>
      <c r="Y139" s="20">
        <f>MIN(MAX(0,V139+W139-X139),MAX(0,Overview!$B$11-SUM(I139,N139,S139,X139,AC139,AH139,AM139,AR139,AW139,BB139)-SUM(J139,O139,T139)))</f>
        <v>0</v>
      </c>
      <c r="Z139" s="20">
        <f t="shared" si="8"/>
        <v>0</v>
      </c>
      <c r="AA139" s="20">
        <f t="shared" si="20"/>
        <v>0</v>
      </c>
      <c r="AB139" s="20">
        <f>ROUND(AA139*Priority!D12/12,2)</f>
        <v>0</v>
      </c>
      <c r="AC139" s="20">
        <f>MIN(AA139+AB139,Priority!E12)</f>
        <v>0</v>
      </c>
      <c r="AD139" s="20">
        <f>MIN(MAX(0,AA139+AB139-AC139),MAX(0,Overview!$B$11-SUM(I139,N139,S139,X139,AC139,AH139,AM139,AR139,AW139,BB139)-SUM(J139,O139,T139,Y139)))</f>
        <v>0</v>
      </c>
      <c r="AE139" s="20">
        <f t="shared" si="9"/>
        <v>0</v>
      </c>
      <c r="AF139" s="20">
        <f t="shared" si="21"/>
        <v>0</v>
      </c>
      <c r="AG139" s="20">
        <f>ROUND(AF139*Priority!D13/12,2)</f>
        <v>0</v>
      </c>
      <c r="AH139" s="20">
        <f>MIN(AF139+AG139,Priority!E13)</f>
        <v>0</v>
      </c>
      <c r="AI139" s="20">
        <f>MIN(MAX(0,AF139+AG139-AH139),MAX(0,Overview!$B$11-SUM(I139,N139,S139,X139,AC139,AH139,AM139,AR139,AW139,BB139)-SUM(J139,O139,T139,Y139,AD139)))</f>
        <v>0</v>
      </c>
      <c r="AJ139" s="20">
        <f t="shared" si="10"/>
        <v>0</v>
      </c>
      <c r="AK139" s="20">
        <f t="shared" si="22"/>
        <v>0</v>
      </c>
      <c r="AL139" s="20">
        <f>ROUND(AK139*Priority!D14/12,2)</f>
        <v>0</v>
      </c>
      <c r="AM139" s="20">
        <f>MIN(AK139+AL139,Priority!E14)</f>
        <v>0</v>
      </c>
      <c r="AN139" s="20">
        <f>MIN(MAX(0,AK139+AL139-AM139),MAX(0,Overview!$B$11-SUM(I139,N139,S139,X139,AC139,AH139,AM139,AR139,AW139,BB139)-SUM(J139,O139,T139,Y139,AD139,AI139)))</f>
        <v>0</v>
      </c>
      <c r="AO139" s="20">
        <f t="shared" si="11"/>
        <v>0</v>
      </c>
      <c r="AP139" s="20">
        <f t="shared" si="23"/>
        <v>0</v>
      </c>
      <c r="AQ139" s="20">
        <f>ROUND(AP139*Priority!D15/12,2)</f>
        <v>0</v>
      </c>
      <c r="AR139" s="20">
        <f>MIN(AP139+AQ139,Priority!E15)</f>
        <v>0</v>
      </c>
      <c r="AS139" s="20">
        <f>MIN(MAX(0,AP139+AQ139-AR139),MAX(0,Overview!$B$11-SUM(I139,N139,S139,X139,AC139,AH139,AM139,AR139,AW139,BB139)-SUM(J139,O139,T139,Y139,AD139,AI139,AN139)))</f>
        <v>0</v>
      </c>
      <c r="AT139" s="20">
        <f t="shared" si="12"/>
        <v>0</v>
      </c>
      <c r="AU139" s="20">
        <f t="shared" si="24"/>
        <v>0</v>
      </c>
      <c r="AV139" s="20">
        <f>ROUND(AU139*Priority!D16/12,2)</f>
        <v>0</v>
      </c>
      <c r="AW139" s="20">
        <f>MIN(AU139+AV139,Priority!E16)</f>
        <v>0</v>
      </c>
      <c r="AX139" s="20">
        <f>MIN(MAX(0,AU139+AV139-AW139),MAX(0,Overview!$B$11-SUM(I139,N139,S139,X139,AC139,AH139,AM139,AR139,AW139,BB139)-SUM(J139,O139,T139,Y139,AD139,AI139,AN139,AS139)))</f>
        <v>0</v>
      </c>
      <c r="AY139" s="20">
        <f t="shared" si="13"/>
        <v>0</v>
      </c>
      <c r="AZ139" s="20">
        <f t="shared" si="25"/>
        <v>0</v>
      </c>
      <c r="BA139" s="20">
        <f>ROUND(AZ139*Priority!D17/12,2)</f>
        <v>0</v>
      </c>
      <c r="BB139" s="20">
        <f>MIN(AZ139+BA139,Priority!E17)</f>
        <v>0</v>
      </c>
      <c r="BC139" s="20">
        <f>MIN(MAX(0,AZ139+BA139-BB139),MAX(0,Overview!$B$11-SUM(I139,N139,S139,X139,AC139,AH139,AM139,AR139,AW139,BB139)-SUM(J139,O139,T139,Y139,AD139,AI139,AN139,AS139,AX139)))</f>
        <v>0</v>
      </c>
      <c r="BD139" s="20">
        <f t="shared" si="14"/>
        <v>0</v>
      </c>
    </row>
    <row r="140" ht="22.5" customHeight="1">
      <c r="A140" s="4">
        <v>133.0</v>
      </c>
      <c r="B140" s="20">
        <f t="shared" ref="B140:C140" si="155">SUM(G140,L140,Q140,V140,AA140,AF140,AK140,AP140,AU140,AZ140)</f>
        <v>0</v>
      </c>
      <c r="C140" s="20">
        <f t="shared" si="155"/>
        <v>0</v>
      </c>
      <c r="D140" s="20">
        <f t="shared" si="3"/>
        <v>0</v>
      </c>
      <c r="E140" s="20">
        <f t="shared" si="4"/>
        <v>0</v>
      </c>
      <c r="F140" s="20">
        <f>MAX(0,Overview!$B$11-D140)</f>
        <v>0</v>
      </c>
      <c r="G140" s="20">
        <f t="shared" si="16"/>
        <v>0</v>
      </c>
      <c r="H140" s="20">
        <f>ROUND(G140*Priority!D8/12,2)</f>
        <v>0</v>
      </c>
      <c r="I140" s="20">
        <f>MIN(G140+H140,Priority!E8)</f>
        <v>0</v>
      </c>
      <c r="J140" s="20">
        <f>MIN(MAX(0,G140+H140-I140),MAX(0,Overview!$B$11-SUM(I140,N140,S140,X140,AC140,AH140,AM140,AR140,AW140,BB140)))</f>
        <v>0</v>
      </c>
      <c r="K140" s="20">
        <f t="shared" si="5"/>
        <v>0</v>
      </c>
      <c r="L140" s="20">
        <f t="shared" si="17"/>
        <v>0</v>
      </c>
      <c r="M140" s="20">
        <f>ROUND(L140*Priority!D9/12,2)</f>
        <v>0</v>
      </c>
      <c r="N140" s="20">
        <f>MIN(L140+M140,Priority!E9)</f>
        <v>0</v>
      </c>
      <c r="O140" s="20">
        <f>MIN(MAX(0,L140+M140-N140),MAX(0,Overview!$B$11-SUM(I140,N140,S140,X140,AC140,AH140,AM140,AR140,AW140,BB140)-SUM(J140)))</f>
        <v>0</v>
      </c>
      <c r="P140" s="20">
        <f t="shared" si="6"/>
        <v>0</v>
      </c>
      <c r="Q140" s="20">
        <f t="shared" si="18"/>
        <v>0</v>
      </c>
      <c r="R140" s="20">
        <f>ROUND(Q140*Priority!D10/12,2)</f>
        <v>0</v>
      </c>
      <c r="S140" s="20">
        <f>MIN(Q140+R140,Priority!E10)</f>
        <v>0</v>
      </c>
      <c r="T140" s="20">
        <f>MIN(MAX(0,Q140+R140-S140),MAX(0,Overview!$B$11-SUM(I140,N140,S140,X140,AC140,AH140,AM140,AR140,AW140,BB140)-SUM(J140,O140)))</f>
        <v>0</v>
      </c>
      <c r="U140" s="20">
        <f t="shared" si="7"/>
        <v>0</v>
      </c>
      <c r="V140" s="20">
        <f t="shared" si="19"/>
        <v>0</v>
      </c>
      <c r="W140" s="20">
        <f>ROUND(V140*Priority!D11/12,2)</f>
        <v>0</v>
      </c>
      <c r="X140" s="20">
        <f>MIN(V140+W140,Priority!E11)</f>
        <v>0</v>
      </c>
      <c r="Y140" s="20">
        <f>MIN(MAX(0,V140+W140-X140),MAX(0,Overview!$B$11-SUM(I140,N140,S140,X140,AC140,AH140,AM140,AR140,AW140,BB140)-SUM(J140,O140,T140)))</f>
        <v>0</v>
      </c>
      <c r="Z140" s="20">
        <f t="shared" si="8"/>
        <v>0</v>
      </c>
      <c r="AA140" s="20">
        <f t="shared" si="20"/>
        <v>0</v>
      </c>
      <c r="AB140" s="20">
        <f>ROUND(AA140*Priority!D12/12,2)</f>
        <v>0</v>
      </c>
      <c r="AC140" s="20">
        <f>MIN(AA140+AB140,Priority!E12)</f>
        <v>0</v>
      </c>
      <c r="AD140" s="20">
        <f>MIN(MAX(0,AA140+AB140-AC140),MAX(0,Overview!$B$11-SUM(I140,N140,S140,X140,AC140,AH140,AM140,AR140,AW140,BB140)-SUM(J140,O140,T140,Y140)))</f>
        <v>0</v>
      </c>
      <c r="AE140" s="20">
        <f t="shared" si="9"/>
        <v>0</v>
      </c>
      <c r="AF140" s="20">
        <f t="shared" si="21"/>
        <v>0</v>
      </c>
      <c r="AG140" s="20">
        <f>ROUND(AF140*Priority!D13/12,2)</f>
        <v>0</v>
      </c>
      <c r="AH140" s="20">
        <f>MIN(AF140+AG140,Priority!E13)</f>
        <v>0</v>
      </c>
      <c r="AI140" s="20">
        <f>MIN(MAX(0,AF140+AG140-AH140),MAX(0,Overview!$B$11-SUM(I140,N140,S140,X140,AC140,AH140,AM140,AR140,AW140,BB140)-SUM(J140,O140,T140,Y140,AD140)))</f>
        <v>0</v>
      </c>
      <c r="AJ140" s="20">
        <f t="shared" si="10"/>
        <v>0</v>
      </c>
      <c r="AK140" s="20">
        <f t="shared" si="22"/>
        <v>0</v>
      </c>
      <c r="AL140" s="20">
        <f>ROUND(AK140*Priority!D14/12,2)</f>
        <v>0</v>
      </c>
      <c r="AM140" s="20">
        <f>MIN(AK140+AL140,Priority!E14)</f>
        <v>0</v>
      </c>
      <c r="AN140" s="20">
        <f>MIN(MAX(0,AK140+AL140-AM140),MAX(0,Overview!$B$11-SUM(I140,N140,S140,X140,AC140,AH140,AM140,AR140,AW140,BB140)-SUM(J140,O140,T140,Y140,AD140,AI140)))</f>
        <v>0</v>
      </c>
      <c r="AO140" s="20">
        <f t="shared" si="11"/>
        <v>0</v>
      </c>
      <c r="AP140" s="20">
        <f t="shared" si="23"/>
        <v>0</v>
      </c>
      <c r="AQ140" s="20">
        <f>ROUND(AP140*Priority!D15/12,2)</f>
        <v>0</v>
      </c>
      <c r="AR140" s="20">
        <f>MIN(AP140+AQ140,Priority!E15)</f>
        <v>0</v>
      </c>
      <c r="AS140" s="20">
        <f>MIN(MAX(0,AP140+AQ140-AR140),MAX(0,Overview!$B$11-SUM(I140,N140,S140,X140,AC140,AH140,AM140,AR140,AW140,BB140)-SUM(J140,O140,T140,Y140,AD140,AI140,AN140)))</f>
        <v>0</v>
      </c>
      <c r="AT140" s="20">
        <f t="shared" si="12"/>
        <v>0</v>
      </c>
      <c r="AU140" s="20">
        <f t="shared" si="24"/>
        <v>0</v>
      </c>
      <c r="AV140" s="20">
        <f>ROUND(AU140*Priority!D16/12,2)</f>
        <v>0</v>
      </c>
      <c r="AW140" s="20">
        <f>MIN(AU140+AV140,Priority!E16)</f>
        <v>0</v>
      </c>
      <c r="AX140" s="20">
        <f>MIN(MAX(0,AU140+AV140-AW140),MAX(0,Overview!$B$11-SUM(I140,N140,S140,X140,AC140,AH140,AM140,AR140,AW140,BB140)-SUM(J140,O140,T140,Y140,AD140,AI140,AN140,AS140)))</f>
        <v>0</v>
      </c>
      <c r="AY140" s="20">
        <f t="shared" si="13"/>
        <v>0</v>
      </c>
      <c r="AZ140" s="20">
        <f t="shared" si="25"/>
        <v>0</v>
      </c>
      <c r="BA140" s="20">
        <f>ROUND(AZ140*Priority!D17/12,2)</f>
        <v>0</v>
      </c>
      <c r="BB140" s="20">
        <f>MIN(AZ140+BA140,Priority!E17)</f>
        <v>0</v>
      </c>
      <c r="BC140" s="20">
        <f>MIN(MAX(0,AZ140+BA140-BB140),MAX(0,Overview!$B$11-SUM(I140,N140,S140,X140,AC140,AH140,AM140,AR140,AW140,BB140)-SUM(J140,O140,T140,Y140,AD140,AI140,AN140,AS140,AX140)))</f>
        <v>0</v>
      </c>
      <c r="BD140" s="20">
        <f t="shared" si="14"/>
        <v>0</v>
      </c>
    </row>
    <row r="141" ht="22.5" customHeight="1">
      <c r="A141" s="4">
        <v>134.0</v>
      </c>
      <c r="B141" s="20">
        <f t="shared" ref="B141:C141" si="156">SUM(G141,L141,Q141,V141,AA141,AF141,AK141,AP141,AU141,AZ141)</f>
        <v>0</v>
      </c>
      <c r="C141" s="20">
        <f t="shared" si="156"/>
        <v>0</v>
      </c>
      <c r="D141" s="20">
        <f t="shared" si="3"/>
        <v>0</v>
      </c>
      <c r="E141" s="20">
        <f t="shared" si="4"/>
        <v>0</v>
      </c>
      <c r="F141" s="20">
        <f>MAX(0,Overview!$B$11-D141)</f>
        <v>0</v>
      </c>
      <c r="G141" s="20">
        <f t="shared" si="16"/>
        <v>0</v>
      </c>
      <c r="H141" s="20">
        <f>ROUND(G141*Priority!D8/12,2)</f>
        <v>0</v>
      </c>
      <c r="I141" s="20">
        <f>MIN(G141+H141,Priority!E8)</f>
        <v>0</v>
      </c>
      <c r="J141" s="20">
        <f>MIN(MAX(0,G141+H141-I141),MAX(0,Overview!$B$11-SUM(I141,N141,S141,X141,AC141,AH141,AM141,AR141,AW141,BB141)))</f>
        <v>0</v>
      </c>
      <c r="K141" s="20">
        <f t="shared" si="5"/>
        <v>0</v>
      </c>
      <c r="L141" s="20">
        <f t="shared" si="17"/>
        <v>0</v>
      </c>
      <c r="M141" s="20">
        <f>ROUND(L141*Priority!D9/12,2)</f>
        <v>0</v>
      </c>
      <c r="N141" s="20">
        <f>MIN(L141+M141,Priority!E9)</f>
        <v>0</v>
      </c>
      <c r="O141" s="20">
        <f>MIN(MAX(0,L141+M141-N141),MAX(0,Overview!$B$11-SUM(I141,N141,S141,X141,AC141,AH141,AM141,AR141,AW141,BB141)-SUM(J141)))</f>
        <v>0</v>
      </c>
      <c r="P141" s="20">
        <f t="shared" si="6"/>
        <v>0</v>
      </c>
      <c r="Q141" s="20">
        <f t="shared" si="18"/>
        <v>0</v>
      </c>
      <c r="R141" s="20">
        <f>ROUND(Q141*Priority!D10/12,2)</f>
        <v>0</v>
      </c>
      <c r="S141" s="20">
        <f>MIN(Q141+R141,Priority!E10)</f>
        <v>0</v>
      </c>
      <c r="T141" s="20">
        <f>MIN(MAX(0,Q141+R141-S141),MAX(0,Overview!$B$11-SUM(I141,N141,S141,X141,AC141,AH141,AM141,AR141,AW141,BB141)-SUM(J141,O141)))</f>
        <v>0</v>
      </c>
      <c r="U141" s="20">
        <f t="shared" si="7"/>
        <v>0</v>
      </c>
      <c r="V141" s="20">
        <f t="shared" si="19"/>
        <v>0</v>
      </c>
      <c r="W141" s="20">
        <f>ROUND(V141*Priority!D11/12,2)</f>
        <v>0</v>
      </c>
      <c r="X141" s="20">
        <f>MIN(V141+W141,Priority!E11)</f>
        <v>0</v>
      </c>
      <c r="Y141" s="20">
        <f>MIN(MAX(0,V141+W141-X141),MAX(0,Overview!$B$11-SUM(I141,N141,S141,X141,AC141,AH141,AM141,AR141,AW141,BB141)-SUM(J141,O141,T141)))</f>
        <v>0</v>
      </c>
      <c r="Z141" s="20">
        <f t="shared" si="8"/>
        <v>0</v>
      </c>
      <c r="AA141" s="20">
        <f t="shared" si="20"/>
        <v>0</v>
      </c>
      <c r="AB141" s="20">
        <f>ROUND(AA141*Priority!D12/12,2)</f>
        <v>0</v>
      </c>
      <c r="AC141" s="20">
        <f>MIN(AA141+AB141,Priority!E12)</f>
        <v>0</v>
      </c>
      <c r="AD141" s="20">
        <f>MIN(MAX(0,AA141+AB141-AC141),MAX(0,Overview!$B$11-SUM(I141,N141,S141,X141,AC141,AH141,AM141,AR141,AW141,BB141)-SUM(J141,O141,T141,Y141)))</f>
        <v>0</v>
      </c>
      <c r="AE141" s="20">
        <f t="shared" si="9"/>
        <v>0</v>
      </c>
      <c r="AF141" s="20">
        <f t="shared" si="21"/>
        <v>0</v>
      </c>
      <c r="AG141" s="20">
        <f>ROUND(AF141*Priority!D13/12,2)</f>
        <v>0</v>
      </c>
      <c r="AH141" s="20">
        <f>MIN(AF141+AG141,Priority!E13)</f>
        <v>0</v>
      </c>
      <c r="AI141" s="20">
        <f>MIN(MAX(0,AF141+AG141-AH141),MAX(0,Overview!$B$11-SUM(I141,N141,S141,X141,AC141,AH141,AM141,AR141,AW141,BB141)-SUM(J141,O141,T141,Y141,AD141)))</f>
        <v>0</v>
      </c>
      <c r="AJ141" s="20">
        <f t="shared" si="10"/>
        <v>0</v>
      </c>
      <c r="AK141" s="20">
        <f t="shared" si="22"/>
        <v>0</v>
      </c>
      <c r="AL141" s="20">
        <f>ROUND(AK141*Priority!D14/12,2)</f>
        <v>0</v>
      </c>
      <c r="AM141" s="20">
        <f>MIN(AK141+AL141,Priority!E14)</f>
        <v>0</v>
      </c>
      <c r="AN141" s="20">
        <f>MIN(MAX(0,AK141+AL141-AM141),MAX(0,Overview!$B$11-SUM(I141,N141,S141,X141,AC141,AH141,AM141,AR141,AW141,BB141)-SUM(J141,O141,T141,Y141,AD141,AI141)))</f>
        <v>0</v>
      </c>
      <c r="AO141" s="20">
        <f t="shared" si="11"/>
        <v>0</v>
      </c>
      <c r="AP141" s="20">
        <f t="shared" si="23"/>
        <v>0</v>
      </c>
      <c r="AQ141" s="20">
        <f>ROUND(AP141*Priority!D15/12,2)</f>
        <v>0</v>
      </c>
      <c r="AR141" s="20">
        <f>MIN(AP141+AQ141,Priority!E15)</f>
        <v>0</v>
      </c>
      <c r="AS141" s="20">
        <f>MIN(MAX(0,AP141+AQ141-AR141),MAX(0,Overview!$B$11-SUM(I141,N141,S141,X141,AC141,AH141,AM141,AR141,AW141,BB141)-SUM(J141,O141,T141,Y141,AD141,AI141,AN141)))</f>
        <v>0</v>
      </c>
      <c r="AT141" s="20">
        <f t="shared" si="12"/>
        <v>0</v>
      </c>
      <c r="AU141" s="20">
        <f t="shared" si="24"/>
        <v>0</v>
      </c>
      <c r="AV141" s="20">
        <f>ROUND(AU141*Priority!D16/12,2)</f>
        <v>0</v>
      </c>
      <c r="AW141" s="20">
        <f>MIN(AU141+AV141,Priority!E16)</f>
        <v>0</v>
      </c>
      <c r="AX141" s="20">
        <f>MIN(MAX(0,AU141+AV141-AW141),MAX(0,Overview!$B$11-SUM(I141,N141,S141,X141,AC141,AH141,AM141,AR141,AW141,BB141)-SUM(J141,O141,T141,Y141,AD141,AI141,AN141,AS141)))</f>
        <v>0</v>
      </c>
      <c r="AY141" s="20">
        <f t="shared" si="13"/>
        <v>0</v>
      </c>
      <c r="AZ141" s="20">
        <f t="shared" si="25"/>
        <v>0</v>
      </c>
      <c r="BA141" s="20">
        <f>ROUND(AZ141*Priority!D17/12,2)</f>
        <v>0</v>
      </c>
      <c r="BB141" s="20">
        <f>MIN(AZ141+BA141,Priority!E17)</f>
        <v>0</v>
      </c>
      <c r="BC141" s="20">
        <f>MIN(MAX(0,AZ141+BA141-BB141),MAX(0,Overview!$B$11-SUM(I141,N141,S141,X141,AC141,AH141,AM141,AR141,AW141,BB141)-SUM(J141,O141,T141,Y141,AD141,AI141,AN141,AS141,AX141)))</f>
        <v>0</v>
      </c>
      <c r="BD141" s="20">
        <f t="shared" si="14"/>
        <v>0</v>
      </c>
    </row>
    <row r="142" ht="22.5" customHeight="1">
      <c r="A142" s="4">
        <v>135.0</v>
      </c>
      <c r="B142" s="20">
        <f t="shared" ref="B142:C142" si="157">SUM(G142,L142,Q142,V142,AA142,AF142,AK142,AP142,AU142,AZ142)</f>
        <v>0</v>
      </c>
      <c r="C142" s="20">
        <f t="shared" si="157"/>
        <v>0</v>
      </c>
      <c r="D142" s="20">
        <f t="shared" si="3"/>
        <v>0</v>
      </c>
      <c r="E142" s="20">
        <f t="shared" si="4"/>
        <v>0</v>
      </c>
      <c r="F142" s="20">
        <f>MAX(0,Overview!$B$11-D142)</f>
        <v>0</v>
      </c>
      <c r="G142" s="20">
        <f t="shared" si="16"/>
        <v>0</v>
      </c>
      <c r="H142" s="20">
        <f>ROUND(G142*Priority!D8/12,2)</f>
        <v>0</v>
      </c>
      <c r="I142" s="20">
        <f>MIN(G142+H142,Priority!E8)</f>
        <v>0</v>
      </c>
      <c r="J142" s="20">
        <f>MIN(MAX(0,G142+H142-I142),MAX(0,Overview!$B$11-SUM(I142,N142,S142,X142,AC142,AH142,AM142,AR142,AW142,BB142)))</f>
        <v>0</v>
      </c>
      <c r="K142" s="20">
        <f t="shared" si="5"/>
        <v>0</v>
      </c>
      <c r="L142" s="20">
        <f t="shared" si="17"/>
        <v>0</v>
      </c>
      <c r="M142" s="20">
        <f>ROUND(L142*Priority!D9/12,2)</f>
        <v>0</v>
      </c>
      <c r="N142" s="20">
        <f>MIN(L142+M142,Priority!E9)</f>
        <v>0</v>
      </c>
      <c r="O142" s="20">
        <f>MIN(MAX(0,L142+M142-N142),MAX(0,Overview!$B$11-SUM(I142,N142,S142,X142,AC142,AH142,AM142,AR142,AW142,BB142)-SUM(J142)))</f>
        <v>0</v>
      </c>
      <c r="P142" s="20">
        <f t="shared" si="6"/>
        <v>0</v>
      </c>
      <c r="Q142" s="20">
        <f t="shared" si="18"/>
        <v>0</v>
      </c>
      <c r="R142" s="20">
        <f>ROUND(Q142*Priority!D10/12,2)</f>
        <v>0</v>
      </c>
      <c r="S142" s="20">
        <f>MIN(Q142+R142,Priority!E10)</f>
        <v>0</v>
      </c>
      <c r="T142" s="20">
        <f>MIN(MAX(0,Q142+R142-S142),MAX(0,Overview!$B$11-SUM(I142,N142,S142,X142,AC142,AH142,AM142,AR142,AW142,BB142)-SUM(J142,O142)))</f>
        <v>0</v>
      </c>
      <c r="U142" s="20">
        <f t="shared" si="7"/>
        <v>0</v>
      </c>
      <c r="V142" s="20">
        <f t="shared" si="19"/>
        <v>0</v>
      </c>
      <c r="W142" s="20">
        <f>ROUND(V142*Priority!D11/12,2)</f>
        <v>0</v>
      </c>
      <c r="X142" s="20">
        <f>MIN(V142+W142,Priority!E11)</f>
        <v>0</v>
      </c>
      <c r="Y142" s="20">
        <f>MIN(MAX(0,V142+W142-X142),MAX(0,Overview!$B$11-SUM(I142,N142,S142,X142,AC142,AH142,AM142,AR142,AW142,BB142)-SUM(J142,O142,T142)))</f>
        <v>0</v>
      </c>
      <c r="Z142" s="20">
        <f t="shared" si="8"/>
        <v>0</v>
      </c>
      <c r="AA142" s="20">
        <f t="shared" si="20"/>
        <v>0</v>
      </c>
      <c r="AB142" s="20">
        <f>ROUND(AA142*Priority!D12/12,2)</f>
        <v>0</v>
      </c>
      <c r="AC142" s="20">
        <f>MIN(AA142+AB142,Priority!E12)</f>
        <v>0</v>
      </c>
      <c r="AD142" s="20">
        <f>MIN(MAX(0,AA142+AB142-AC142),MAX(0,Overview!$B$11-SUM(I142,N142,S142,X142,AC142,AH142,AM142,AR142,AW142,BB142)-SUM(J142,O142,T142,Y142)))</f>
        <v>0</v>
      </c>
      <c r="AE142" s="20">
        <f t="shared" si="9"/>
        <v>0</v>
      </c>
      <c r="AF142" s="20">
        <f t="shared" si="21"/>
        <v>0</v>
      </c>
      <c r="AG142" s="20">
        <f>ROUND(AF142*Priority!D13/12,2)</f>
        <v>0</v>
      </c>
      <c r="AH142" s="20">
        <f>MIN(AF142+AG142,Priority!E13)</f>
        <v>0</v>
      </c>
      <c r="AI142" s="20">
        <f>MIN(MAX(0,AF142+AG142-AH142),MAX(0,Overview!$B$11-SUM(I142,N142,S142,X142,AC142,AH142,AM142,AR142,AW142,BB142)-SUM(J142,O142,T142,Y142,AD142)))</f>
        <v>0</v>
      </c>
      <c r="AJ142" s="20">
        <f t="shared" si="10"/>
        <v>0</v>
      </c>
      <c r="AK142" s="20">
        <f t="shared" si="22"/>
        <v>0</v>
      </c>
      <c r="AL142" s="20">
        <f>ROUND(AK142*Priority!D14/12,2)</f>
        <v>0</v>
      </c>
      <c r="AM142" s="20">
        <f>MIN(AK142+AL142,Priority!E14)</f>
        <v>0</v>
      </c>
      <c r="AN142" s="20">
        <f>MIN(MAX(0,AK142+AL142-AM142),MAX(0,Overview!$B$11-SUM(I142,N142,S142,X142,AC142,AH142,AM142,AR142,AW142,BB142)-SUM(J142,O142,T142,Y142,AD142,AI142)))</f>
        <v>0</v>
      </c>
      <c r="AO142" s="20">
        <f t="shared" si="11"/>
        <v>0</v>
      </c>
      <c r="AP142" s="20">
        <f t="shared" si="23"/>
        <v>0</v>
      </c>
      <c r="AQ142" s="20">
        <f>ROUND(AP142*Priority!D15/12,2)</f>
        <v>0</v>
      </c>
      <c r="AR142" s="20">
        <f>MIN(AP142+AQ142,Priority!E15)</f>
        <v>0</v>
      </c>
      <c r="AS142" s="20">
        <f>MIN(MAX(0,AP142+AQ142-AR142),MAX(0,Overview!$B$11-SUM(I142,N142,S142,X142,AC142,AH142,AM142,AR142,AW142,BB142)-SUM(J142,O142,T142,Y142,AD142,AI142,AN142)))</f>
        <v>0</v>
      </c>
      <c r="AT142" s="20">
        <f t="shared" si="12"/>
        <v>0</v>
      </c>
      <c r="AU142" s="20">
        <f t="shared" si="24"/>
        <v>0</v>
      </c>
      <c r="AV142" s="20">
        <f>ROUND(AU142*Priority!D16/12,2)</f>
        <v>0</v>
      </c>
      <c r="AW142" s="20">
        <f>MIN(AU142+AV142,Priority!E16)</f>
        <v>0</v>
      </c>
      <c r="AX142" s="20">
        <f>MIN(MAX(0,AU142+AV142-AW142),MAX(0,Overview!$B$11-SUM(I142,N142,S142,X142,AC142,AH142,AM142,AR142,AW142,BB142)-SUM(J142,O142,T142,Y142,AD142,AI142,AN142,AS142)))</f>
        <v>0</v>
      </c>
      <c r="AY142" s="20">
        <f t="shared" si="13"/>
        <v>0</v>
      </c>
      <c r="AZ142" s="20">
        <f t="shared" si="25"/>
        <v>0</v>
      </c>
      <c r="BA142" s="20">
        <f>ROUND(AZ142*Priority!D17/12,2)</f>
        <v>0</v>
      </c>
      <c r="BB142" s="20">
        <f>MIN(AZ142+BA142,Priority!E17)</f>
        <v>0</v>
      </c>
      <c r="BC142" s="20">
        <f>MIN(MAX(0,AZ142+BA142-BB142),MAX(0,Overview!$B$11-SUM(I142,N142,S142,X142,AC142,AH142,AM142,AR142,AW142,BB142)-SUM(J142,O142,T142,Y142,AD142,AI142,AN142,AS142,AX142)))</f>
        <v>0</v>
      </c>
      <c r="BD142" s="20">
        <f t="shared" si="14"/>
        <v>0</v>
      </c>
    </row>
    <row r="143" ht="22.5" customHeight="1">
      <c r="A143" s="4">
        <v>136.0</v>
      </c>
      <c r="B143" s="20">
        <f t="shared" ref="B143:C143" si="158">SUM(G143,L143,Q143,V143,AA143,AF143,AK143,AP143,AU143,AZ143)</f>
        <v>0</v>
      </c>
      <c r="C143" s="20">
        <f t="shared" si="158"/>
        <v>0</v>
      </c>
      <c r="D143" s="20">
        <f t="shared" si="3"/>
        <v>0</v>
      </c>
      <c r="E143" s="20">
        <f t="shared" si="4"/>
        <v>0</v>
      </c>
      <c r="F143" s="20">
        <f>MAX(0,Overview!$B$11-D143)</f>
        <v>0</v>
      </c>
      <c r="G143" s="20">
        <f t="shared" si="16"/>
        <v>0</v>
      </c>
      <c r="H143" s="20">
        <f>ROUND(G143*Priority!D8/12,2)</f>
        <v>0</v>
      </c>
      <c r="I143" s="20">
        <f>MIN(G143+H143,Priority!E8)</f>
        <v>0</v>
      </c>
      <c r="J143" s="20">
        <f>MIN(MAX(0,G143+H143-I143),MAX(0,Overview!$B$11-SUM(I143,N143,S143,X143,AC143,AH143,AM143,AR143,AW143,BB143)))</f>
        <v>0</v>
      </c>
      <c r="K143" s="20">
        <f t="shared" si="5"/>
        <v>0</v>
      </c>
      <c r="L143" s="20">
        <f t="shared" si="17"/>
        <v>0</v>
      </c>
      <c r="M143" s="20">
        <f>ROUND(L143*Priority!D9/12,2)</f>
        <v>0</v>
      </c>
      <c r="N143" s="20">
        <f>MIN(L143+M143,Priority!E9)</f>
        <v>0</v>
      </c>
      <c r="O143" s="20">
        <f>MIN(MAX(0,L143+M143-N143),MAX(0,Overview!$B$11-SUM(I143,N143,S143,X143,AC143,AH143,AM143,AR143,AW143,BB143)-SUM(J143)))</f>
        <v>0</v>
      </c>
      <c r="P143" s="20">
        <f t="shared" si="6"/>
        <v>0</v>
      </c>
      <c r="Q143" s="20">
        <f t="shared" si="18"/>
        <v>0</v>
      </c>
      <c r="R143" s="20">
        <f>ROUND(Q143*Priority!D10/12,2)</f>
        <v>0</v>
      </c>
      <c r="S143" s="20">
        <f>MIN(Q143+R143,Priority!E10)</f>
        <v>0</v>
      </c>
      <c r="T143" s="20">
        <f>MIN(MAX(0,Q143+R143-S143),MAX(0,Overview!$B$11-SUM(I143,N143,S143,X143,AC143,AH143,AM143,AR143,AW143,BB143)-SUM(J143,O143)))</f>
        <v>0</v>
      </c>
      <c r="U143" s="20">
        <f t="shared" si="7"/>
        <v>0</v>
      </c>
      <c r="V143" s="20">
        <f t="shared" si="19"/>
        <v>0</v>
      </c>
      <c r="W143" s="20">
        <f>ROUND(V143*Priority!D11/12,2)</f>
        <v>0</v>
      </c>
      <c r="X143" s="20">
        <f>MIN(V143+W143,Priority!E11)</f>
        <v>0</v>
      </c>
      <c r="Y143" s="20">
        <f>MIN(MAX(0,V143+W143-X143),MAX(0,Overview!$B$11-SUM(I143,N143,S143,X143,AC143,AH143,AM143,AR143,AW143,BB143)-SUM(J143,O143,T143)))</f>
        <v>0</v>
      </c>
      <c r="Z143" s="20">
        <f t="shared" si="8"/>
        <v>0</v>
      </c>
      <c r="AA143" s="20">
        <f t="shared" si="20"/>
        <v>0</v>
      </c>
      <c r="AB143" s="20">
        <f>ROUND(AA143*Priority!D12/12,2)</f>
        <v>0</v>
      </c>
      <c r="AC143" s="20">
        <f>MIN(AA143+AB143,Priority!E12)</f>
        <v>0</v>
      </c>
      <c r="AD143" s="20">
        <f>MIN(MAX(0,AA143+AB143-AC143),MAX(0,Overview!$B$11-SUM(I143,N143,S143,X143,AC143,AH143,AM143,AR143,AW143,BB143)-SUM(J143,O143,T143,Y143)))</f>
        <v>0</v>
      </c>
      <c r="AE143" s="20">
        <f t="shared" si="9"/>
        <v>0</v>
      </c>
      <c r="AF143" s="20">
        <f t="shared" si="21"/>
        <v>0</v>
      </c>
      <c r="AG143" s="20">
        <f>ROUND(AF143*Priority!D13/12,2)</f>
        <v>0</v>
      </c>
      <c r="AH143" s="20">
        <f>MIN(AF143+AG143,Priority!E13)</f>
        <v>0</v>
      </c>
      <c r="AI143" s="20">
        <f>MIN(MAX(0,AF143+AG143-AH143),MAX(0,Overview!$B$11-SUM(I143,N143,S143,X143,AC143,AH143,AM143,AR143,AW143,BB143)-SUM(J143,O143,T143,Y143,AD143)))</f>
        <v>0</v>
      </c>
      <c r="AJ143" s="20">
        <f t="shared" si="10"/>
        <v>0</v>
      </c>
      <c r="AK143" s="20">
        <f t="shared" si="22"/>
        <v>0</v>
      </c>
      <c r="AL143" s="20">
        <f>ROUND(AK143*Priority!D14/12,2)</f>
        <v>0</v>
      </c>
      <c r="AM143" s="20">
        <f>MIN(AK143+AL143,Priority!E14)</f>
        <v>0</v>
      </c>
      <c r="AN143" s="20">
        <f>MIN(MAX(0,AK143+AL143-AM143),MAX(0,Overview!$B$11-SUM(I143,N143,S143,X143,AC143,AH143,AM143,AR143,AW143,BB143)-SUM(J143,O143,T143,Y143,AD143,AI143)))</f>
        <v>0</v>
      </c>
      <c r="AO143" s="20">
        <f t="shared" si="11"/>
        <v>0</v>
      </c>
      <c r="AP143" s="20">
        <f t="shared" si="23"/>
        <v>0</v>
      </c>
      <c r="AQ143" s="20">
        <f>ROUND(AP143*Priority!D15/12,2)</f>
        <v>0</v>
      </c>
      <c r="AR143" s="20">
        <f>MIN(AP143+AQ143,Priority!E15)</f>
        <v>0</v>
      </c>
      <c r="AS143" s="20">
        <f>MIN(MAX(0,AP143+AQ143-AR143),MAX(0,Overview!$B$11-SUM(I143,N143,S143,X143,AC143,AH143,AM143,AR143,AW143,BB143)-SUM(J143,O143,T143,Y143,AD143,AI143,AN143)))</f>
        <v>0</v>
      </c>
      <c r="AT143" s="20">
        <f t="shared" si="12"/>
        <v>0</v>
      </c>
      <c r="AU143" s="20">
        <f t="shared" si="24"/>
        <v>0</v>
      </c>
      <c r="AV143" s="20">
        <f>ROUND(AU143*Priority!D16/12,2)</f>
        <v>0</v>
      </c>
      <c r="AW143" s="20">
        <f>MIN(AU143+AV143,Priority!E16)</f>
        <v>0</v>
      </c>
      <c r="AX143" s="20">
        <f>MIN(MAX(0,AU143+AV143-AW143),MAX(0,Overview!$B$11-SUM(I143,N143,S143,X143,AC143,AH143,AM143,AR143,AW143,BB143)-SUM(J143,O143,T143,Y143,AD143,AI143,AN143,AS143)))</f>
        <v>0</v>
      </c>
      <c r="AY143" s="20">
        <f t="shared" si="13"/>
        <v>0</v>
      </c>
      <c r="AZ143" s="20">
        <f t="shared" si="25"/>
        <v>0</v>
      </c>
      <c r="BA143" s="20">
        <f>ROUND(AZ143*Priority!D17/12,2)</f>
        <v>0</v>
      </c>
      <c r="BB143" s="20">
        <f>MIN(AZ143+BA143,Priority!E17)</f>
        <v>0</v>
      </c>
      <c r="BC143" s="20">
        <f>MIN(MAX(0,AZ143+BA143-BB143),MAX(0,Overview!$B$11-SUM(I143,N143,S143,X143,AC143,AH143,AM143,AR143,AW143,BB143)-SUM(J143,O143,T143,Y143,AD143,AI143,AN143,AS143,AX143)))</f>
        <v>0</v>
      </c>
      <c r="BD143" s="20">
        <f t="shared" si="14"/>
        <v>0</v>
      </c>
    </row>
    <row r="144" ht="22.5" customHeight="1">
      <c r="A144" s="4">
        <v>137.0</v>
      </c>
      <c r="B144" s="20">
        <f t="shared" ref="B144:C144" si="159">SUM(G144,L144,Q144,V144,AA144,AF144,AK144,AP144,AU144,AZ144)</f>
        <v>0</v>
      </c>
      <c r="C144" s="20">
        <f t="shared" si="159"/>
        <v>0</v>
      </c>
      <c r="D144" s="20">
        <f t="shared" si="3"/>
        <v>0</v>
      </c>
      <c r="E144" s="20">
        <f t="shared" si="4"/>
        <v>0</v>
      </c>
      <c r="F144" s="20">
        <f>MAX(0,Overview!$B$11-D144)</f>
        <v>0</v>
      </c>
      <c r="G144" s="20">
        <f t="shared" si="16"/>
        <v>0</v>
      </c>
      <c r="H144" s="20">
        <f>ROUND(G144*Priority!D8/12,2)</f>
        <v>0</v>
      </c>
      <c r="I144" s="20">
        <f>MIN(G144+H144,Priority!E8)</f>
        <v>0</v>
      </c>
      <c r="J144" s="20">
        <f>MIN(MAX(0,G144+H144-I144),MAX(0,Overview!$B$11-SUM(I144,N144,S144,X144,AC144,AH144,AM144,AR144,AW144,BB144)))</f>
        <v>0</v>
      </c>
      <c r="K144" s="20">
        <f t="shared" si="5"/>
        <v>0</v>
      </c>
      <c r="L144" s="20">
        <f t="shared" si="17"/>
        <v>0</v>
      </c>
      <c r="M144" s="20">
        <f>ROUND(L144*Priority!D9/12,2)</f>
        <v>0</v>
      </c>
      <c r="N144" s="20">
        <f>MIN(L144+M144,Priority!E9)</f>
        <v>0</v>
      </c>
      <c r="O144" s="20">
        <f>MIN(MAX(0,L144+M144-N144),MAX(0,Overview!$B$11-SUM(I144,N144,S144,X144,AC144,AH144,AM144,AR144,AW144,BB144)-SUM(J144)))</f>
        <v>0</v>
      </c>
      <c r="P144" s="20">
        <f t="shared" si="6"/>
        <v>0</v>
      </c>
      <c r="Q144" s="20">
        <f t="shared" si="18"/>
        <v>0</v>
      </c>
      <c r="R144" s="20">
        <f>ROUND(Q144*Priority!D10/12,2)</f>
        <v>0</v>
      </c>
      <c r="S144" s="20">
        <f>MIN(Q144+R144,Priority!E10)</f>
        <v>0</v>
      </c>
      <c r="T144" s="20">
        <f>MIN(MAX(0,Q144+R144-S144),MAX(0,Overview!$B$11-SUM(I144,N144,S144,X144,AC144,AH144,AM144,AR144,AW144,BB144)-SUM(J144,O144)))</f>
        <v>0</v>
      </c>
      <c r="U144" s="20">
        <f t="shared" si="7"/>
        <v>0</v>
      </c>
      <c r="V144" s="20">
        <f t="shared" si="19"/>
        <v>0</v>
      </c>
      <c r="W144" s="20">
        <f>ROUND(V144*Priority!D11/12,2)</f>
        <v>0</v>
      </c>
      <c r="X144" s="20">
        <f>MIN(V144+W144,Priority!E11)</f>
        <v>0</v>
      </c>
      <c r="Y144" s="20">
        <f>MIN(MAX(0,V144+W144-X144),MAX(0,Overview!$B$11-SUM(I144,N144,S144,X144,AC144,AH144,AM144,AR144,AW144,BB144)-SUM(J144,O144,T144)))</f>
        <v>0</v>
      </c>
      <c r="Z144" s="20">
        <f t="shared" si="8"/>
        <v>0</v>
      </c>
      <c r="AA144" s="20">
        <f t="shared" si="20"/>
        <v>0</v>
      </c>
      <c r="AB144" s="20">
        <f>ROUND(AA144*Priority!D12/12,2)</f>
        <v>0</v>
      </c>
      <c r="AC144" s="20">
        <f>MIN(AA144+AB144,Priority!E12)</f>
        <v>0</v>
      </c>
      <c r="AD144" s="20">
        <f>MIN(MAX(0,AA144+AB144-AC144),MAX(0,Overview!$B$11-SUM(I144,N144,S144,X144,AC144,AH144,AM144,AR144,AW144,BB144)-SUM(J144,O144,T144,Y144)))</f>
        <v>0</v>
      </c>
      <c r="AE144" s="20">
        <f t="shared" si="9"/>
        <v>0</v>
      </c>
      <c r="AF144" s="20">
        <f t="shared" si="21"/>
        <v>0</v>
      </c>
      <c r="AG144" s="20">
        <f>ROUND(AF144*Priority!D13/12,2)</f>
        <v>0</v>
      </c>
      <c r="AH144" s="20">
        <f>MIN(AF144+AG144,Priority!E13)</f>
        <v>0</v>
      </c>
      <c r="AI144" s="20">
        <f>MIN(MAX(0,AF144+AG144-AH144),MAX(0,Overview!$B$11-SUM(I144,N144,S144,X144,AC144,AH144,AM144,AR144,AW144,BB144)-SUM(J144,O144,T144,Y144,AD144)))</f>
        <v>0</v>
      </c>
      <c r="AJ144" s="20">
        <f t="shared" si="10"/>
        <v>0</v>
      </c>
      <c r="AK144" s="20">
        <f t="shared" si="22"/>
        <v>0</v>
      </c>
      <c r="AL144" s="20">
        <f>ROUND(AK144*Priority!D14/12,2)</f>
        <v>0</v>
      </c>
      <c r="AM144" s="20">
        <f>MIN(AK144+AL144,Priority!E14)</f>
        <v>0</v>
      </c>
      <c r="AN144" s="20">
        <f>MIN(MAX(0,AK144+AL144-AM144),MAX(0,Overview!$B$11-SUM(I144,N144,S144,X144,AC144,AH144,AM144,AR144,AW144,BB144)-SUM(J144,O144,T144,Y144,AD144,AI144)))</f>
        <v>0</v>
      </c>
      <c r="AO144" s="20">
        <f t="shared" si="11"/>
        <v>0</v>
      </c>
      <c r="AP144" s="20">
        <f t="shared" si="23"/>
        <v>0</v>
      </c>
      <c r="AQ144" s="20">
        <f>ROUND(AP144*Priority!D15/12,2)</f>
        <v>0</v>
      </c>
      <c r="AR144" s="20">
        <f>MIN(AP144+AQ144,Priority!E15)</f>
        <v>0</v>
      </c>
      <c r="AS144" s="20">
        <f>MIN(MAX(0,AP144+AQ144-AR144),MAX(0,Overview!$B$11-SUM(I144,N144,S144,X144,AC144,AH144,AM144,AR144,AW144,BB144)-SUM(J144,O144,T144,Y144,AD144,AI144,AN144)))</f>
        <v>0</v>
      </c>
      <c r="AT144" s="20">
        <f t="shared" si="12"/>
        <v>0</v>
      </c>
      <c r="AU144" s="20">
        <f t="shared" si="24"/>
        <v>0</v>
      </c>
      <c r="AV144" s="20">
        <f>ROUND(AU144*Priority!D16/12,2)</f>
        <v>0</v>
      </c>
      <c r="AW144" s="20">
        <f>MIN(AU144+AV144,Priority!E16)</f>
        <v>0</v>
      </c>
      <c r="AX144" s="20">
        <f>MIN(MAX(0,AU144+AV144-AW144),MAX(0,Overview!$B$11-SUM(I144,N144,S144,X144,AC144,AH144,AM144,AR144,AW144,BB144)-SUM(J144,O144,T144,Y144,AD144,AI144,AN144,AS144)))</f>
        <v>0</v>
      </c>
      <c r="AY144" s="20">
        <f t="shared" si="13"/>
        <v>0</v>
      </c>
      <c r="AZ144" s="20">
        <f t="shared" si="25"/>
        <v>0</v>
      </c>
      <c r="BA144" s="20">
        <f>ROUND(AZ144*Priority!D17/12,2)</f>
        <v>0</v>
      </c>
      <c r="BB144" s="20">
        <f>MIN(AZ144+BA144,Priority!E17)</f>
        <v>0</v>
      </c>
      <c r="BC144" s="20">
        <f>MIN(MAX(0,AZ144+BA144-BB144),MAX(0,Overview!$B$11-SUM(I144,N144,S144,X144,AC144,AH144,AM144,AR144,AW144,BB144)-SUM(J144,O144,T144,Y144,AD144,AI144,AN144,AS144,AX144)))</f>
        <v>0</v>
      </c>
      <c r="BD144" s="20">
        <f t="shared" si="14"/>
        <v>0</v>
      </c>
    </row>
    <row r="145" ht="22.5" customHeight="1">
      <c r="A145" s="4">
        <v>138.0</v>
      </c>
      <c r="B145" s="20">
        <f t="shared" ref="B145:C145" si="160">SUM(G145,L145,Q145,V145,AA145,AF145,AK145,AP145,AU145,AZ145)</f>
        <v>0</v>
      </c>
      <c r="C145" s="20">
        <f t="shared" si="160"/>
        <v>0</v>
      </c>
      <c r="D145" s="20">
        <f t="shared" si="3"/>
        <v>0</v>
      </c>
      <c r="E145" s="20">
        <f t="shared" si="4"/>
        <v>0</v>
      </c>
      <c r="F145" s="20">
        <f>MAX(0,Overview!$B$11-D145)</f>
        <v>0</v>
      </c>
      <c r="G145" s="20">
        <f t="shared" si="16"/>
        <v>0</v>
      </c>
      <c r="H145" s="20">
        <f>ROUND(G145*Priority!D8/12,2)</f>
        <v>0</v>
      </c>
      <c r="I145" s="20">
        <f>MIN(G145+H145,Priority!E8)</f>
        <v>0</v>
      </c>
      <c r="J145" s="20">
        <f>MIN(MAX(0,G145+H145-I145),MAX(0,Overview!$B$11-SUM(I145,N145,S145,X145,AC145,AH145,AM145,AR145,AW145,BB145)))</f>
        <v>0</v>
      </c>
      <c r="K145" s="20">
        <f t="shared" si="5"/>
        <v>0</v>
      </c>
      <c r="L145" s="20">
        <f t="shared" si="17"/>
        <v>0</v>
      </c>
      <c r="M145" s="20">
        <f>ROUND(L145*Priority!D9/12,2)</f>
        <v>0</v>
      </c>
      <c r="N145" s="20">
        <f>MIN(L145+M145,Priority!E9)</f>
        <v>0</v>
      </c>
      <c r="O145" s="20">
        <f>MIN(MAX(0,L145+M145-N145),MAX(0,Overview!$B$11-SUM(I145,N145,S145,X145,AC145,AH145,AM145,AR145,AW145,BB145)-SUM(J145)))</f>
        <v>0</v>
      </c>
      <c r="P145" s="20">
        <f t="shared" si="6"/>
        <v>0</v>
      </c>
      <c r="Q145" s="20">
        <f t="shared" si="18"/>
        <v>0</v>
      </c>
      <c r="R145" s="20">
        <f>ROUND(Q145*Priority!D10/12,2)</f>
        <v>0</v>
      </c>
      <c r="S145" s="20">
        <f>MIN(Q145+R145,Priority!E10)</f>
        <v>0</v>
      </c>
      <c r="T145" s="20">
        <f>MIN(MAX(0,Q145+R145-S145),MAX(0,Overview!$B$11-SUM(I145,N145,S145,X145,AC145,AH145,AM145,AR145,AW145,BB145)-SUM(J145,O145)))</f>
        <v>0</v>
      </c>
      <c r="U145" s="20">
        <f t="shared" si="7"/>
        <v>0</v>
      </c>
      <c r="V145" s="20">
        <f t="shared" si="19"/>
        <v>0</v>
      </c>
      <c r="W145" s="20">
        <f>ROUND(V145*Priority!D11/12,2)</f>
        <v>0</v>
      </c>
      <c r="X145" s="20">
        <f>MIN(V145+W145,Priority!E11)</f>
        <v>0</v>
      </c>
      <c r="Y145" s="20">
        <f>MIN(MAX(0,V145+W145-X145),MAX(0,Overview!$B$11-SUM(I145,N145,S145,X145,AC145,AH145,AM145,AR145,AW145,BB145)-SUM(J145,O145,T145)))</f>
        <v>0</v>
      </c>
      <c r="Z145" s="20">
        <f t="shared" si="8"/>
        <v>0</v>
      </c>
      <c r="AA145" s="20">
        <f t="shared" si="20"/>
        <v>0</v>
      </c>
      <c r="AB145" s="20">
        <f>ROUND(AA145*Priority!D12/12,2)</f>
        <v>0</v>
      </c>
      <c r="AC145" s="20">
        <f>MIN(AA145+AB145,Priority!E12)</f>
        <v>0</v>
      </c>
      <c r="AD145" s="20">
        <f>MIN(MAX(0,AA145+AB145-AC145),MAX(0,Overview!$B$11-SUM(I145,N145,S145,X145,AC145,AH145,AM145,AR145,AW145,BB145)-SUM(J145,O145,T145,Y145)))</f>
        <v>0</v>
      </c>
      <c r="AE145" s="20">
        <f t="shared" si="9"/>
        <v>0</v>
      </c>
      <c r="AF145" s="20">
        <f t="shared" si="21"/>
        <v>0</v>
      </c>
      <c r="AG145" s="20">
        <f>ROUND(AF145*Priority!D13/12,2)</f>
        <v>0</v>
      </c>
      <c r="AH145" s="20">
        <f>MIN(AF145+AG145,Priority!E13)</f>
        <v>0</v>
      </c>
      <c r="AI145" s="20">
        <f>MIN(MAX(0,AF145+AG145-AH145),MAX(0,Overview!$B$11-SUM(I145,N145,S145,X145,AC145,AH145,AM145,AR145,AW145,BB145)-SUM(J145,O145,T145,Y145,AD145)))</f>
        <v>0</v>
      </c>
      <c r="AJ145" s="20">
        <f t="shared" si="10"/>
        <v>0</v>
      </c>
      <c r="AK145" s="20">
        <f t="shared" si="22"/>
        <v>0</v>
      </c>
      <c r="AL145" s="20">
        <f>ROUND(AK145*Priority!D14/12,2)</f>
        <v>0</v>
      </c>
      <c r="AM145" s="20">
        <f>MIN(AK145+AL145,Priority!E14)</f>
        <v>0</v>
      </c>
      <c r="AN145" s="20">
        <f>MIN(MAX(0,AK145+AL145-AM145),MAX(0,Overview!$B$11-SUM(I145,N145,S145,X145,AC145,AH145,AM145,AR145,AW145,BB145)-SUM(J145,O145,T145,Y145,AD145,AI145)))</f>
        <v>0</v>
      </c>
      <c r="AO145" s="20">
        <f t="shared" si="11"/>
        <v>0</v>
      </c>
      <c r="AP145" s="20">
        <f t="shared" si="23"/>
        <v>0</v>
      </c>
      <c r="AQ145" s="20">
        <f>ROUND(AP145*Priority!D15/12,2)</f>
        <v>0</v>
      </c>
      <c r="AR145" s="20">
        <f>MIN(AP145+AQ145,Priority!E15)</f>
        <v>0</v>
      </c>
      <c r="AS145" s="20">
        <f>MIN(MAX(0,AP145+AQ145-AR145),MAX(0,Overview!$B$11-SUM(I145,N145,S145,X145,AC145,AH145,AM145,AR145,AW145,BB145)-SUM(J145,O145,T145,Y145,AD145,AI145,AN145)))</f>
        <v>0</v>
      </c>
      <c r="AT145" s="20">
        <f t="shared" si="12"/>
        <v>0</v>
      </c>
      <c r="AU145" s="20">
        <f t="shared" si="24"/>
        <v>0</v>
      </c>
      <c r="AV145" s="20">
        <f>ROUND(AU145*Priority!D16/12,2)</f>
        <v>0</v>
      </c>
      <c r="AW145" s="20">
        <f>MIN(AU145+AV145,Priority!E16)</f>
        <v>0</v>
      </c>
      <c r="AX145" s="20">
        <f>MIN(MAX(0,AU145+AV145-AW145),MAX(0,Overview!$B$11-SUM(I145,N145,S145,X145,AC145,AH145,AM145,AR145,AW145,BB145)-SUM(J145,O145,T145,Y145,AD145,AI145,AN145,AS145)))</f>
        <v>0</v>
      </c>
      <c r="AY145" s="20">
        <f t="shared" si="13"/>
        <v>0</v>
      </c>
      <c r="AZ145" s="20">
        <f t="shared" si="25"/>
        <v>0</v>
      </c>
      <c r="BA145" s="20">
        <f>ROUND(AZ145*Priority!D17/12,2)</f>
        <v>0</v>
      </c>
      <c r="BB145" s="20">
        <f>MIN(AZ145+BA145,Priority!E17)</f>
        <v>0</v>
      </c>
      <c r="BC145" s="20">
        <f>MIN(MAX(0,AZ145+BA145-BB145),MAX(0,Overview!$B$11-SUM(I145,N145,S145,X145,AC145,AH145,AM145,AR145,AW145,BB145)-SUM(J145,O145,T145,Y145,AD145,AI145,AN145,AS145,AX145)))</f>
        <v>0</v>
      </c>
      <c r="BD145" s="20">
        <f t="shared" si="14"/>
        <v>0</v>
      </c>
    </row>
    <row r="146" ht="22.5" customHeight="1">
      <c r="A146" s="4">
        <v>139.0</v>
      </c>
      <c r="B146" s="20">
        <f t="shared" ref="B146:C146" si="161">SUM(G146,L146,Q146,V146,AA146,AF146,AK146,AP146,AU146,AZ146)</f>
        <v>0</v>
      </c>
      <c r="C146" s="20">
        <f t="shared" si="161"/>
        <v>0</v>
      </c>
      <c r="D146" s="20">
        <f t="shared" si="3"/>
        <v>0</v>
      </c>
      <c r="E146" s="20">
        <f t="shared" si="4"/>
        <v>0</v>
      </c>
      <c r="F146" s="20">
        <f>MAX(0,Overview!$B$11-D146)</f>
        <v>0</v>
      </c>
      <c r="G146" s="20">
        <f t="shared" si="16"/>
        <v>0</v>
      </c>
      <c r="H146" s="20">
        <f>ROUND(G146*Priority!D8/12,2)</f>
        <v>0</v>
      </c>
      <c r="I146" s="20">
        <f>MIN(G146+H146,Priority!E8)</f>
        <v>0</v>
      </c>
      <c r="J146" s="20">
        <f>MIN(MAX(0,G146+H146-I146),MAX(0,Overview!$B$11-SUM(I146,N146,S146,X146,AC146,AH146,AM146,AR146,AW146,BB146)))</f>
        <v>0</v>
      </c>
      <c r="K146" s="20">
        <f t="shared" si="5"/>
        <v>0</v>
      </c>
      <c r="L146" s="20">
        <f t="shared" si="17"/>
        <v>0</v>
      </c>
      <c r="M146" s="20">
        <f>ROUND(L146*Priority!D9/12,2)</f>
        <v>0</v>
      </c>
      <c r="N146" s="20">
        <f>MIN(L146+M146,Priority!E9)</f>
        <v>0</v>
      </c>
      <c r="O146" s="20">
        <f>MIN(MAX(0,L146+M146-N146),MAX(0,Overview!$B$11-SUM(I146,N146,S146,X146,AC146,AH146,AM146,AR146,AW146,BB146)-SUM(J146)))</f>
        <v>0</v>
      </c>
      <c r="P146" s="20">
        <f t="shared" si="6"/>
        <v>0</v>
      </c>
      <c r="Q146" s="20">
        <f t="shared" si="18"/>
        <v>0</v>
      </c>
      <c r="R146" s="20">
        <f>ROUND(Q146*Priority!D10/12,2)</f>
        <v>0</v>
      </c>
      <c r="S146" s="20">
        <f>MIN(Q146+R146,Priority!E10)</f>
        <v>0</v>
      </c>
      <c r="T146" s="20">
        <f>MIN(MAX(0,Q146+R146-S146),MAX(0,Overview!$B$11-SUM(I146,N146,S146,X146,AC146,AH146,AM146,AR146,AW146,BB146)-SUM(J146,O146)))</f>
        <v>0</v>
      </c>
      <c r="U146" s="20">
        <f t="shared" si="7"/>
        <v>0</v>
      </c>
      <c r="V146" s="20">
        <f t="shared" si="19"/>
        <v>0</v>
      </c>
      <c r="W146" s="20">
        <f>ROUND(V146*Priority!D11/12,2)</f>
        <v>0</v>
      </c>
      <c r="X146" s="20">
        <f>MIN(V146+W146,Priority!E11)</f>
        <v>0</v>
      </c>
      <c r="Y146" s="20">
        <f>MIN(MAX(0,V146+W146-X146),MAX(0,Overview!$B$11-SUM(I146,N146,S146,X146,AC146,AH146,AM146,AR146,AW146,BB146)-SUM(J146,O146,T146)))</f>
        <v>0</v>
      </c>
      <c r="Z146" s="20">
        <f t="shared" si="8"/>
        <v>0</v>
      </c>
      <c r="AA146" s="20">
        <f t="shared" si="20"/>
        <v>0</v>
      </c>
      <c r="AB146" s="20">
        <f>ROUND(AA146*Priority!D12/12,2)</f>
        <v>0</v>
      </c>
      <c r="AC146" s="20">
        <f>MIN(AA146+AB146,Priority!E12)</f>
        <v>0</v>
      </c>
      <c r="AD146" s="20">
        <f>MIN(MAX(0,AA146+AB146-AC146),MAX(0,Overview!$B$11-SUM(I146,N146,S146,X146,AC146,AH146,AM146,AR146,AW146,BB146)-SUM(J146,O146,T146,Y146)))</f>
        <v>0</v>
      </c>
      <c r="AE146" s="20">
        <f t="shared" si="9"/>
        <v>0</v>
      </c>
      <c r="AF146" s="20">
        <f t="shared" si="21"/>
        <v>0</v>
      </c>
      <c r="AG146" s="20">
        <f>ROUND(AF146*Priority!D13/12,2)</f>
        <v>0</v>
      </c>
      <c r="AH146" s="20">
        <f>MIN(AF146+AG146,Priority!E13)</f>
        <v>0</v>
      </c>
      <c r="AI146" s="20">
        <f>MIN(MAX(0,AF146+AG146-AH146),MAX(0,Overview!$B$11-SUM(I146,N146,S146,X146,AC146,AH146,AM146,AR146,AW146,BB146)-SUM(J146,O146,T146,Y146,AD146)))</f>
        <v>0</v>
      </c>
      <c r="AJ146" s="20">
        <f t="shared" si="10"/>
        <v>0</v>
      </c>
      <c r="AK146" s="20">
        <f t="shared" si="22"/>
        <v>0</v>
      </c>
      <c r="AL146" s="20">
        <f>ROUND(AK146*Priority!D14/12,2)</f>
        <v>0</v>
      </c>
      <c r="AM146" s="20">
        <f>MIN(AK146+AL146,Priority!E14)</f>
        <v>0</v>
      </c>
      <c r="AN146" s="20">
        <f>MIN(MAX(0,AK146+AL146-AM146),MAX(0,Overview!$B$11-SUM(I146,N146,S146,X146,AC146,AH146,AM146,AR146,AW146,BB146)-SUM(J146,O146,T146,Y146,AD146,AI146)))</f>
        <v>0</v>
      </c>
      <c r="AO146" s="20">
        <f t="shared" si="11"/>
        <v>0</v>
      </c>
      <c r="AP146" s="20">
        <f t="shared" si="23"/>
        <v>0</v>
      </c>
      <c r="AQ146" s="20">
        <f>ROUND(AP146*Priority!D15/12,2)</f>
        <v>0</v>
      </c>
      <c r="AR146" s="20">
        <f>MIN(AP146+AQ146,Priority!E15)</f>
        <v>0</v>
      </c>
      <c r="AS146" s="20">
        <f>MIN(MAX(0,AP146+AQ146-AR146),MAX(0,Overview!$B$11-SUM(I146,N146,S146,X146,AC146,AH146,AM146,AR146,AW146,BB146)-SUM(J146,O146,T146,Y146,AD146,AI146,AN146)))</f>
        <v>0</v>
      </c>
      <c r="AT146" s="20">
        <f t="shared" si="12"/>
        <v>0</v>
      </c>
      <c r="AU146" s="20">
        <f t="shared" si="24"/>
        <v>0</v>
      </c>
      <c r="AV146" s="20">
        <f>ROUND(AU146*Priority!D16/12,2)</f>
        <v>0</v>
      </c>
      <c r="AW146" s="20">
        <f>MIN(AU146+AV146,Priority!E16)</f>
        <v>0</v>
      </c>
      <c r="AX146" s="20">
        <f>MIN(MAX(0,AU146+AV146-AW146),MAX(0,Overview!$B$11-SUM(I146,N146,S146,X146,AC146,AH146,AM146,AR146,AW146,BB146)-SUM(J146,O146,T146,Y146,AD146,AI146,AN146,AS146)))</f>
        <v>0</v>
      </c>
      <c r="AY146" s="20">
        <f t="shared" si="13"/>
        <v>0</v>
      </c>
      <c r="AZ146" s="20">
        <f t="shared" si="25"/>
        <v>0</v>
      </c>
      <c r="BA146" s="20">
        <f>ROUND(AZ146*Priority!D17/12,2)</f>
        <v>0</v>
      </c>
      <c r="BB146" s="20">
        <f>MIN(AZ146+BA146,Priority!E17)</f>
        <v>0</v>
      </c>
      <c r="BC146" s="20">
        <f>MIN(MAX(0,AZ146+BA146-BB146),MAX(0,Overview!$B$11-SUM(I146,N146,S146,X146,AC146,AH146,AM146,AR146,AW146,BB146)-SUM(J146,O146,T146,Y146,AD146,AI146,AN146,AS146,AX146)))</f>
        <v>0</v>
      </c>
      <c r="BD146" s="20">
        <f t="shared" si="14"/>
        <v>0</v>
      </c>
    </row>
    <row r="147" ht="22.5" customHeight="1">
      <c r="A147" s="4">
        <v>140.0</v>
      </c>
      <c r="B147" s="20">
        <f t="shared" ref="B147:C147" si="162">SUM(G147,L147,Q147,V147,AA147,AF147,AK147,AP147,AU147,AZ147)</f>
        <v>0</v>
      </c>
      <c r="C147" s="20">
        <f t="shared" si="162"/>
        <v>0</v>
      </c>
      <c r="D147" s="20">
        <f t="shared" si="3"/>
        <v>0</v>
      </c>
      <c r="E147" s="20">
        <f t="shared" si="4"/>
        <v>0</v>
      </c>
      <c r="F147" s="20">
        <f>MAX(0,Overview!$B$11-D147)</f>
        <v>0</v>
      </c>
      <c r="G147" s="20">
        <f t="shared" si="16"/>
        <v>0</v>
      </c>
      <c r="H147" s="20">
        <f>ROUND(G147*Priority!D8/12,2)</f>
        <v>0</v>
      </c>
      <c r="I147" s="20">
        <f>MIN(G147+H147,Priority!E8)</f>
        <v>0</v>
      </c>
      <c r="J147" s="20">
        <f>MIN(MAX(0,G147+H147-I147),MAX(0,Overview!$B$11-SUM(I147,N147,S147,X147,AC147,AH147,AM147,AR147,AW147,BB147)))</f>
        <v>0</v>
      </c>
      <c r="K147" s="20">
        <f t="shared" si="5"/>
        <v>0</v>
      </c>
      <c r="L147" s="20">
        <f t="shared" si="17"/>
        <v>0</v>
      </c>
      <c r="M147" s="20">
        <f>ROUND(L147*Priority!D9/12,2)</f>
        <v>0</v>
      </c>
      <c r="N147" s="20">
        <f>MIN(L147+M147,Priority!E9)</f>
        <v>0</v>
      </c>
      <c r="O147" s="20">
        <f>MIN(MAX(0,L147+M147-N147),MAX(0,Overview!$B$11-SUM(I147,N147,S147,X147,AC147,AH147,AM147,AR147,AW147,BB147)-SUM(J147)))</f>
        <v>0</v>
      </c>
      <c r="P147" s="20">
        <f t="shared" si="6"/>
        <v>0</v>
      </c>
      <c r="Q147" s="20">
        <f t="shared" si="18"/>
        <v>0</v>
      </c>
      <c r="R147" s="20">
        <f>ROUND(Q147*Priority!D10/12,2)</f>
        <v>0</v>
      </c>
      <c r="S147" s="20">
        <f>MIN(Q147+R147,Priority!E10)</f>
        <v>0</v>
      </c>
      <c r="T147" s="20">
        <f>MIN(MAX(0,Q147+R147-S147),MAX(0,Overview!$B$11-SUM(I147,N147,S147,X147,AC147,AH147,AM147,AR147,AW147,BB147)-SUM(J147,O147)))</f>
        <v>0</v>
      </c>
      <c r="U147" s="20">
        <f t="shared" si="7"/>
        <v>0</v>
      </c>
      <c r="V147" s="20">
        <f t="shared" si="19"/>
        <v>0</v>
      </c>
      <c r="W147" s="20">
        <f>ROUND(V147*Priority!D11/12,2)</f>
        <v>0</v>
      </c>
      <c r="X147" s="20">
        <f>MIN(V147+W147,Priority!E11)</f>
        <v>0</v>
      </c>
      <c r="Y147" s="20">
        <f>MIN(MAX(0,V147+W147-X147),MAX(0,Overview!$B$11-SUM(I147,N147,S147,X147,AC147,AH147,AM147,AR147,AW147,BB147)-SUM(J147,O147,T147)))</f>
        <v>0</v>
      </c>
      <c r="Z147" s="20">
        <f t="shared" si="8"/>
        <v>0</v>
      </c>
      <c r="AA147" s="20">
        <f t="shared" si="20"/>
        <v>0</v>
      </c>
      <c r="AB147" s="20">
        <f>ROUND(AA147*Priority!D12/12,2)</f>
        <v>0</v>
      </c>
      <c r="AC147" s="20">
        <f>MIN(AA147+AB147,Priority!E12)</f>
        <v>0</v>
      </c>
      <c r="AD147" s="20">
        <f>MIN(MAX(0,AA147+AB147-AC147),MAX(0,Overview!$B$11-SUM(I147,N147,S147,X147,AC147,AH147,AM147,AR147,AW147,BB147)-SUM(J147,O147,T147,Y147)))</f>
        <v>0</v>
      </c>
      <c r="AE147" s="20">
        <f t="shared" si="9"/>
        <v>0</v>
      </c>
      <c r="AF147" s="20">
        <f t="shared" si="21"/>
        <v>0</v>
      </c>
      <c r="AG147" s="20">
        <f>ROUND(AF147*Priority!D13/12,2)</f>
        <v>0</v>
      </c>
      <c r="AH147" s="20">
        <f>MIN(AF147+AG147,Priority!E13)</f>
        <v>0</v>
      </c>
      <c r="AI147" s="20">
        <f>MIN(MAX(0,AF147+AG147-AH147),MAX(0,Overview!$B$11-SUM(I147,N147,S147,X147,AC147,AH147,AM147,AR147,AW147,BB147)-SUM(J147,O147,T147,Y147,AD147)))</f>
        <v>0</v>
      </c>
      <c r="AJ147" s="20">
        <f t="shared" si="10"/>
        <v>0</v>
      </c>
      <c r="AK147" s="20">
        <f t="shared" si="22"/>
        <v>0</v>
      </c>
      <c r="AL147" s="20">
        <f>ROUND(AK147*Priority!D14/12,2)</f>
        <v>0</v>
      </c>
      <c r="AM147" s="20">
        <f>MIN(AK147+AL147,Priority!E14)</f>
        <v>0</v>
      </c>
      <c r="AN147" s="20">
        <f>MIN(MAX(0,AK147+AL147-AM147),MAX(0,Overview!$B$11-SUM(I147,N147,S147,X147,AC147,AH147,AM147,AR147,AW147,BB147)-SUM(J147,O147,T147,Y147,AD147,AI147)))</f>
        <v>0</v>
      </c>
      <c r="AO147" s="20">
        <f t="shared" si="11"/>
        <v>0</v>
      </c>
      <c r="AP147" s="20">
        <f t="shared" si="23"/>
        <v>0</v>
      </c>
      <c r="AQ147" s="20">
        <f>ROUND(AP147*Priority!D15/12,2)</f>
        <v>0</v>
      </c>
      <c r="AR147" s="20">
        <f>MIN(AP147+AQ147,Priority!E15)</f>
        <v>0</v>
      </c>
      <c r="AS147" s="20">
        <f>MIN(MAX(0,AP147+AQ147-AR147),MAX(0,Overview!$B$11-SUM(I147,N147,S147,X147,AC147,AH147,AM147,AR147,AW147,BB147)-SUM(J147,O147,T147,Y147,AD147,AI147,AN147)))</f>
        <v>0</v>
      </c>
      <c r="AT147" s="20">
        <f t="shared" si="12"/>
        <v>0</v>
      </c>
      <c r="AU147" s="20">
        <f t="shared" si="24"/>
        <v>0</v>
      </c>
      <c r="AV147" s="20">
        <f>ROUND(AU147*Priority!D16/12,2)</f>
        <v>0</v>
      </c>
      <c r="AW147" s="20">
        <f>MIN(AU147+AV147,Priority!E16)</f>
        <v>0</v>
      </c>
      <c r="AX147" s="20">
        <f>MIN(MAX(0,AU147+AV147-AW147),MAX(0,Overview!$B$11-SUM(I147,N147,S147,X147,AC147,AH147,AM147,AR147,AW147,BB147)-SUM(J147,O147,T147,Y147,AD147,AI147,AN147,AS147)))</f>
        <v>0</v>
      </c>
      <c r="AY147" s="20">
        <f t="shared" si="13"/>
        <v>0</v>
      </c>
      <c r="AZ147" s="20">
        <f t="shared" si="25"/>
        <v>0</v>
      </c>
      <c r="BA147" s="20">
        <f>ROUND(AZ147*Priority!D17/12,2)</f>
        <v>0</v>
      </c>
      <c r="BB147" s="20">
        <f>MIN(AZ147+BA147,Priority!E17)</f>
        <v>0</v>
      </c>
      <c r="BC147" s="20">
        <f>MIN(MAX(0,AZ147+BA147-BB147),MAX(0,Overview!$B$11-SUM(I147,N147,S147,X147,AC147,AH147,AM147,AR147,AW147,BB147)-SUM(J147,O147,T147,Y147,AD147,AI147,AN147,AS147,AX147)))</f>
        <v>0</v>
      </c>
      <c r="BD147" s="20">
        <f t="shared" si="14"/>
        <v>0</v>
      </c>
    </row>
    <row r="148" ht="22.5" customHeight="1">
      <c r="A148" s="4">
        <v>141.0</v>
      </c>
      <c r="B148" s="20">
        <f t="shared" ref="B148:C148" si="163">SUM(G148,L148,Q148,V148,AA148,AF148,AK148,AP148,AU148,AZ148)</f>
        <v>0</v>
      </c>
      <c r="C148" s="20">
        <f t="shared" si="163"/>
        <v>0</v>
      </c>
      <c r="D148" s="20">
        <f t="shared" si="3"/>
        <v>0</v>
      </c>
      <c r="E148" s="20">
        <f t="shared" si="4"/>
        <v>0</v>
      </c>
      <c r="F148" s="20">
        <f>MAX(0,Overview!$B$11-D148)</f>
        <v>0</v>
      </c>
      <c r="G148" s="20">
        <f t="shared" si="16"/>
        <v>0</v>
      </c>
      <c r="H148" s="20">
        <f>ROUND(G148*Priority!D8/12,2)</f>
        <v>0</v>
      </c>
      <c r="I148" s="20">
        <f>MIN(G148+H148,Priority!E8)</f>
        <v>0</v>
      </c>
      <c r="J148" s="20">
        <f>MIN(MAX(0,G148+H148-I148),MAX(0,Overview!$B$11-SUM(I148,N148,S148,X148,AC148,AH148,AM148,AR148,AW148,BB148)))</f>
        <v>0</v>
      </c>
      <c r="K148" s="20">
        <f t="shared" si="5"/>
        <v>0</v>
      </c>
      <c r="L148" s="20">
        <f t="shared" si="17"/>
        <v>0</v>
      </c>
      <c r="M148" s="20">
        <f>ROUND(L148*Priority!D9/12,2)</f>
        <v>0</v>
      </c>
      <c r="N148" s="20">
        <f>MIN(L148+M148,Priority!E9)</f>
        <v>0</v>
      </c>
      <c r="O148" s="20">
        <f>MIN(MAX(0,L148+M148-N148),MAX(0,Overview!$B$11-SUM(I148,N148,S148,X148,AC148,AH148,AM148,AR148,AW148,BB148)-SUM(J148)))</f>
        <v>0</v>
      </c>
      <c r="P148" s="20">
        <f t="shared" si="6"/>
        <v>0</v>
      </c>
      <c r="Q148" s="20">
        <f t="shared" si="18"/>
        <v>0</v>
      </c>
      <c r="R148" s="20">
        <f>ROUND(Q148*Priority!D10/12,2)</f>
        <v>0</v>
      </c>
      <c r="S148" s="20">
        <f>MIN(Q148+R148,Priority!E10)</f>
        <v>0</v>
      </c>
      <c r="T148" s="20">
        <f>MIN(MAX(0,Q148+R148-S148),MAX(0,Overview!$B$11-SUM(I148,N148,S148,X148,AC148,AH148,AM148,AR148,AW148,BB148)-SUM(J148,O148)))</f>
        <v>0</v>
      </c>
      <c r="U148" s="20">
        <f t="shared" si="7"/>
        <v>0</v>
      </c>
      <c r="V148" s="20">
        <f t="shared" si="19"/>
        <v>0</v>
      </c>
      <c r="W148" s="20">
        <f>ROUND(V148*Priority!D11/12,2)</f>
        <v>0</v>
      </c>
      <c r="X148" s="20">
        <f>MIN(V148+W148,Priority!E11)</f>
        <v>0</v>
      </c>
      <c r="Y148" s="20">
        <f>MIN(MAX(0,V148+W148-X148),MAX(0,Overview!$B$11-SUM(I148,N148,S148,X148,AC148,AH148,AM148,AR148,AW148,BB148)-SUM(J148,O148,T148)))</f>
        <v>0</v>
      </c>
      <c r="Z148" s="20">
        <f t="shared" si="8"/>
        <v>0</v>
      </c>
      <c r="AA148" s="20">
        <f t="shared" si="20"/>
        <v>0</v>
      </c>
      <c r="AB148" s="20">
        <f>ROUND(AA148*Priority!D12/12,2)</f>
        <v>0</v>
      </c>
      <c r="AC148" s="20">
        <f>MIN(AA148+AB148,Priority!E12)</f>
        <v>0</v>
      </c>
      <c r="AD148" s="20">
        <f>MIN(MAX(0,AA148+AB148-AC148),MAX(0,Overview!$B$11-SUM(I148,N148,S148,X148,AC148,AH148,AM148,AR148,AW148,BB148)-SUM(J148,O148,T148,Y148)))</f>
        <v>0</v>
      </c>
      <c r="AE148" s="20">
        <f t="shared" si="9"/>
        <v>0</v>
      </c>
      <c r="AF148" s="20">
        <f t="shared" si="21"/>
        <v>0</v>
      </c>
      <c r="AG148" s="20">
        <f>ROUND(AF148*Priority!D13/12,2)</f>
        <v>0</v>
      </c>
      <c r="AH148" s="20">
        <f>MIN(AF148+AG148,Priority!E13)</f>
        <v>0</v>
      </c>
      <c r="AI148" s="20">
        <f>MIN(MAX(0,AF148+AG148-AH148),MAX(0,Overview!$B$11-SUM(I148,N148,S148,X148,AC148,AH148,AM148,AR148,AW148,BB148)-SUM(J148,O148,T148,Y148,AD148)))</f>
        <v>0</v>
      </c>
      <c r="AJ148" s="20">
        <f t="shared" si="10"/>
        <v>0</v>
      </c>
      <c r="AK148" s="20">
        <f t="shared" si="22"/>
        <v>0</v>
      </c>
      <c r="AL148" s="20">
        <f>ROUND(AK148*Priority!D14/12,2)</f>
        <v>0</v>
      </c>
      <c r="AM148" s="20">
        <f>MIN(AK148+AL148,Priority!E14)</f>
        <v>0</v>
      </c>
      <c r="AN148" s="20">
        <f>MIN(MAX(0,AK148+AL148-AM148),MAX(0,Overview!$B$11-SUM(I148,N148,S148,X148,AC148,AH148,AM148,AR148,AW148,BB148)-SUM(J148,O148,T148,Y148,AD148,AI148)))</f>
        <v>0</v>
      </c>
      <c r="AO148" s="20">
        <f t="shared" si="11"/>
        <v>0</v>
      </c>
      <c r="AP148" s="20">
        <f t="shared" si="23"/>
        <v>0</v>
      </c>
      <c r="AQ148" s="20">
        <f>ROUND(AP148*Priority!D15/12,2)</f>
        <v>0</v>
      </c>
      <c r="AR148" s="20">
        <f>MIN(AP148+AQ148,Priority!E15)</f>
        <v>0</v>
      </c>
      <c r="AS148" s="20">
        <f>MIN(MAX(0,AP148+AQ148-AR148),MAX(0,Overview!$B$11-SUM(I148,N148,S148,X148,AC148,AH148,AM148,AR148,AW148,BB148)-SUM(J148,O148,T148,Y148,AD148,AI148,AN148)))</f>
        <v>0</v>
      </c>
      <c r="AT148" s="20">
        <f t="shared" si="12"/>
        <v>0</v>
      </c>
      <c r="AU148" s="20">
        <f t="shared" si="24"/>
        <v>0</v>
      </c>
      <c r="AV148" s="20">
        <f>ROUND(AU148*Priority!D16/12,2)</f>
        <v>0</v>
      </c>
      <c r="AW148" s="20">
        <f>MIN(AU148+AV148,Priority!E16)</f>
        <v>0</v>
      </c>
      <c r="AX148" s="20">
        <f>MIN(MAX(0,AU148+AV148-AW148),MAX(0,Overview!$B$11-SUM(I148,N148,S148,X148,AC148,AH148,AM148,AR148,AW148,BB148)-SUM(J148,O148,T148,Y148,AD148,AI148,AN148,AS148)))</f>
        <v>0</v>
      </c>
      <c r="AY148" s="20">
        <f t="shared" si="13"/>
        <v>0</v>
      </c>
      <c r="AZ148" s="20">
        <f t="shared" si="25"/>
        <v>0</v>
      </c>
      <c r="BA148" s="20">
        <f>ROUND(AZ148*Priority!D17/12,2)</f>
        <v>0</v>
      </c>
      <c r="BB148" s="20">
        <f>MIN(AZ148+BA148,Priority!E17)</f>
        <v>0</v>
      </c>
      <c r="BC148" s="20">
        <f>MIN(MAX(0,AZ148+BA148-BB148),MAX(0,Overview!$B$11-SUM(I148,N148,S148,X148,AC148,AH148,AM148,AR148,AW148,BB148)-SUM(J148,O148,T148,Y148,AD148,AI148,AN148,AS148,AX148)))</f>
        <v>0</v>
      </c>
      <c r="BD148" s="20">
        <f t="shared" si="14"/>
        <v>0</v>
      </c>
    </row>
    <row r="149" ht="22.5" customHeight="1">
      <c r="A149" s="4">
        <v>142.0</v>
      </c>
      <c r="B149" s="20">
        <f t="shared" ref="B149:C149" si="164">SUM(G149,L149,Q149,V149,AA149,AF149,AK149,AP149,AU149,AZ149)</f>
        <v>0</v>
      </c>
      <c r="C149" s="20">
        <f t="shared" si="164"/>
        <v>0</v>
      </c>
      <c r="D149" s="20">
        <f t="shared" si="3"/>
        <v>0</v>
      </c>
      <c r="E149" s="20">
        <f t="shared" si="4"/>
        <v>0</v>
      </c>
      <c r="F149" s="20">
        <f>MAX(0,Overview!$B$11-D149)</f>
        <v>0</v>
      </c>
      <c r="G149" s="20">
        <f t="shared" si="16"/>
        <v>0</v>
      </c>
      <c r="H149" s="20">
        <f>ROUND(G149*Priority!D8/12,2)</f>
        <v>0</v>
      </c>
      <c r="I149" s="20">
        <f>MIN(G149+H149,Priority!E8)</f>
        <v>0</v>
      </c>
      <c r="J149" s="20">
        <f>MIN(MAX(0,G149+H149-I149),MAX(0,Overview!$B$11-SUM(I149,N149,S149,X149,AC149,AH149,AM149,AR149,AW149,BB149)))</f>
        <v>0</v>
      </c>
      <c r="K149" s="20">
        <f t="shared" si="5"/>
        <v>0</v>
      </c>
      <c r="L149" s="20">
        <f t="shared" si="17"/>
        <v>0</v>
      </c>
      <c r="M149" s="20">
        <f>ROUND(L149*Priority!D9/12,2)</f>
        <v>0</v>
      </c>
      <c r="N149" s="20">
        <f>MIN(L149+M149,Priority!E9)</f>
        <v>0</v>
      </c>
      <c r="O149" s="20">
        <f>MIN(MAX(0,L149+M149-N149),MAX(0,Overview!$B$11-SUM(I149,N149,S149,X149,AC149,AH149,AM149,AR149,AW149,BB149)-SUM(J149)))</f>
        <v>0</v>
      </c>
      <c r="P149" s="20">
        <f t="shared" si="6"/>
        <v>0</v>
      </c>
      <c r="Q149" s="20">
        <f t="shared" si="18"/>
        <v>0</v>
      </c>
      <c r="R149" s="20">
        <f>ROUND(Q149*Priority!D10/12,2)</f>
        <v>0</v>
      </c>
      <c r="S149" s="20">
        <f>MIN(Q149+R149,Priority!E10)</f>
        <v>0</v>
      </c>
      <c r="T149" s="20">
        <f>MIN(MAX(0,Q149+R149-S149),MAX(0,Overview!$B$11-SUM(I149,N149,S149,X149,AC149,AH149,AM149,AR149,AW149,BB149)-SUM(J149,O149)))</f>
        <v>0</v>
      </c>
      <c r="U149" s="20">
        <f t="shared" si="7"/>
        <v>0</v>
      </c>
      <c r="V149" s="20">
        <f t="shared" si="19"/>
        <v>0</v>
      </c>
      <c r="W149" s="20">
        <f>ROUND(V149*Priority!D11/12,2)</f>
        <v>0</v>
      </c>
      <c r="X149" s="20">
        <f>MIN(V149+W149,Priority!E11)</f>
        <v>0</v>
      </c>
      <c r="Y149" s="20">
        <f>MIN(MAX(0,V149+W149-X149),MAX(0,Overview!$B$11-SUM(I149,N149,S149,X149,AC149,AH149,AM149,AR149,AW149,BB149)-SUM(J149,O149,T149)))</f>
        <v>0</v>
      </c>
      <c r="Z149" s="20">
        <f t="shared" si="8"/>
        <v>0</v>
      </c>
      <c r="AA149" s="20">
        <f t="shared" si="20"/>
        <v>0</v>
      </c>
      <c r="AB149" s="20">
        <f>ROUND(AA149*Priority!D12/12,2)</f>
        <v>0</v>
      </c>
      <c r="AC149" s="20">
        <f>MIN(AA149+AB149,Priority!E12)</f>
        <v>0</v>
      </c>
      <c r="AD149" s="20">
        <f>MIN(MAX(0,AA149+AB149-AC149),MAX(0,Overview!$B$11-SUM(I149,N149,S149,X149,AC149,AH149,AM149,AR149,AW149,BB149)-SUM(J149,O149,T149,Y149)))</f>
        <v>0</v>
      </c>
      <c r="AE149" s="20">
        <f t="shared" si="9"/>
        <v>0</v>
      </c>
      <c r="AF149" s="20">
        <f t="shared" si="21"/>
        <v>0</v>
      </c>
      <c r="AG149" s="20">
        <f>ROUND(AF149*Priority!D13/12,2)</f>
        <v>0</v>
      </c>
      <c r="AH149" s="20">
        <f>MIN(AF149+AG149,Priority!E13)</f>
        <v>0</v>
      </c>
      <c r="AI149" s="20">
        <f>MIN(MAX(0,AF149+AG149-AH149),MAX(0,Overview!$B$11-SUM(I149,N149,S149,X149,AC149,AH149,AM149,AR149,AW149,BB149)-SUM(J149,O149,T149,Y149,AD149)))</f>
        <v>0</v>
      </c>
      <c r="AJ149" s="20">
        <f t="shared" si="10"/>
        <v>0</v>
      </c>
      <c r="AK149" s="20">
        <f t="shared" si="22"/>
        <v>0</v>
      </c>
      <c r="AL149" s="20">
        <f>ROUND(AK149*Priority!D14/12,2)</f>
        <v>0</v>
      </c>
      <c r="AM149" s="20">
        <f>MIN(AK149+AL149,Priority!E14)</f>
        <v>0</v>
      </c>
      <c r="AN149" s="20">
        <f>MIN(MAX(0,AK149+AL149-AM149),MAX(0,Overview!$B$11-SUM(I149,N149,S149,X149,AC149,AH149,AM149,AR149,AW149,BB149)-SUM(J149,O149,T149,Y149,AD149,AI149)))</f>
        <v>0</v>
      </c>
      <c r="AO149" s="20">
        <f t="shared" si="11"/>
        <v>0</v>
      </c>
      <c r="AP149" s="20">
        <f t="shared" si="23"/>
        <v>0</v>
      </c>
      <c r="AQ149" s="20">
        <f>ROUND(AP149*Priority!D15/12,2)</f>
        <v>0</v>
      </c>
      <c r="AR149" s="20">
        <f>MIN(AP149+AQ149,Priority!E15)</f>
        <v>0</v>
      </c>
      <c r="AS149" s="20">
        <f>MIN(MAX(0,AP149+AQ149-AR149),MAX(0,Overview!$B$11-SUM(I149,N149,S149,X149,AC149,AH149,AM149,AR149,AW149,BB149)-SUM(J149,O149,T149,Y149,AD149,AI149,AN149)))</f>
        <v>0</v>
      </c>
      <c r="AT149" s="20">
        <f t="shared" si="12"/>
        <v>0</v>
      </c>
      <c r="AU149" s="20">
        <f t="shared" si="24"/>
        <v>0</v>
      </c>
      <c r="AV149" s="20">
        <f>ROUND(AU149*Priority!D16/12,2)</f>
        <v>0</v>
      </c>
      <c r="AW149" s="20">
        <f>MIN(AU149+AV149,Priority!E16)</f>
        <v>0</v>
      </c>
      <c r="AX149" s="20">
        <f>MIN(MAX(0,AU149+AV149-AW149),MAX(0,Overview!$B$11-SUM(I149,N149,S149,X149,AC149,AH149,AM149,AR149,AW149,BB149)-SUM(J149,O149,T149,Y149,AD149,AI149,AN149,AS149)))</f>
        <v>0</v>
      </c>
      <c r="AY149" s="20">
        <f t="shared" si="13"/>
        <v>0</v>
      </c>
      <c r="AZ149" s="20">
        <f t="shared" si="25"/>
        <v>0</v>
      </c>
      <c r="BA149" s="20">
        <f>ROUND(AZ149*Priority!D17/12,2)</f>
        <v>0</v>
      </c>
      <c r="BB149" s="20">
        <f>MIN(AZ149+BA149,Priority!E17)</f>
        <v>0</v>
      </c>
      <c r="BC149" s="20">
        <f>MIN(MAX(0,AZ149+BA149-BB149),MAX(0,Overview!$B$11-SUM(I149,N149,S149,X149,AC149,AH149,AM149,AR149,AW149,BB149)-SUM(J149,O149,T149,Y149,AD149,AI149,AN149,AS149,AX149)))</f>
        <v>0</v>
      </c>
      <c r="BD149" s="20">
        <f t="shared" si="14"/>
        <v>0</v>
      </c>
    </row>
    <row r="150" ht="22.5" customHeight="1">
      <c r="A150" s="4">
        <v>143.0</v>
      </c>
      <c r="B150" s="20">
        <f t="shared" ref="B150:C150" si="165">SUM(G150,L150,Q150,V150,AA150,AF150,AK150,AP150,AU150,AZ150)</f>
        <v>0</v>
      </c>
      <c r="C150" s="20">
        <f t="shared" si="165"/>
        <v>0</v>
      </c>
      <c r="D150" s="20">
        <f t="shared" si="3"/>
        <v>0</v>
      </c>
      <c r="E150" s="20">
        <f t="shared" si="4"/>
        <v>0</v>
      </c>
      <c r="F150" s="20">
        <f>MAX(0,Overview!$B$11-D150)</f>
        <v>0</v>
      </c>
      <c r="G150" s="20">
        <f t="shared" si="16"/>
        <v>0</v>
      </c>
      <c r="H150" s="20">
        <f>ROUND(G150*Priority!D8/12,2)</f>
        <v>0</v>
      </c>
      <c r="I150" s="20">
        <f>MIN(G150+H150,Priority!E8)</f>
        <v>0</v>
      </c>
      <c r="J150" s="20">
        <f>MIN(MAX(0,G150+H150-I150),MAX(0,Overview!$B$11-SUM(I150,N150,S150,X150,AC150,AH150,AM150,AR150,AW150,BB150)))</f>
        <v>0</v>
      </c>
      <c r="K150" s="20">
        <f t="shared" si="5"/>
        <v>0</v>
      </c>
      <c r="L150" s="20">
        <f t="shared" si="17"/>
        <v>0</v>
      </c>
      <c r="M150" s="20">
        <f>ROUND(L150*Priority!D9/12,2)</f>
        <v>0</v>
      </c>
      <c r="N150" s="20">
        <f>MIN(L150+M150,Priority!E9)</f>
        <v>0</v>
      </c>
      <c r="O150" s="20">
        <f>MIN(MAX(0,L150+M150-N150),MAX(0,Overview!$B$11-SUM(I150,N150,S150,X150,AC150,AH150,AM150,AR150,AW150,BB150)-SUM(J150)))</f>
        <v>0</v>
      </c>
      <c r="P150" s="20">
        <f t="shared" si="6"/>
        <v>0</v>
      </c>
      <c r="Q150" s="20">
        <f t="shared" si="18"/>
        <v>0</v>
      </c>
      <c r="R150" s="20">
        <f>ROUND(Q150*Priority!D10/12,2)</f>
        <v>0</v>
      </c>
      <c r="S150" s="20">
        <f>MIN(Q150+R150,Priority!E10)</f>
        <v>0</v>
      </c>
      <c r="T150" s="20">
        <f>MIN(MAX(0,Q150+R150-S150),MAX(0,Overview!$B$11-SUM(I150,N150,S150,X150,AC150,AH150,AM150,AR150,AW150,BB150)-SUM(J150,O150)))</f>
        <v>0</v>
      </c>
      <c r="U150" s="20">
        <f t="shared" si="7"/>
        <v>0</v>
      </c>
      <c r="V150" s="20">
        <f t="shared" si="19"/>
        <v>0</v>
      </c>
      <c r="W150" s="20">
        <f>ROUND(V150*Priority!D11/12,2)</f>
        <v>0</v>
      </c>
      <c r="X150" s="20">
        <f>MIN(V150+W150,Priority!E11)</f>
        <v>0</v>
      </c>
      <c r="Y150" s="20">
        <f>MIN(MAX(0,V150+W150-X150),MAX(0,Overview!$B$11-SUM(I150,N150,S150,X150,AC150,AH150,AM150,AR150,AW150,BB150)-SUM(J150,O150,T150)))</f>
        <v>0</v>
      </c>
      <c r="Z150" s="20">
        <f t="shared" si="8"/>
        <v>0</v>
      </c>
      <c r="AA150" s="20">
        <f t="shared" si="20"/>
        <v>0</v>
      </c>
      <c r="AB150" s="20">
        <f>ROUND(AA150*Priority!D12/12,2)</f>
        <v>0</v>
      </c>
      <c r="AC150" s="20">
        <f>MIN(AA150+AB150,Priority!E12)</f>
        <v>0</v>
      </c>
      <c r="AD150" s="20">
        <f>MIN(MAX(0,AA150+AB150-AC150),MAX(0,Overview!$B$11-SUM(I150,N150,S150,X150,AC150,AH150,AM150,AR150,AW150,BB150)-SUM(J150,O150,T150,Y150)))</f>
        <v>0</v>
      </c>
      <c r="AE150" s="20">
        <f t="shared" si="9"/>
        <v>0</v>
      </c>
      <c r="AF150" s="20">
        <f t="shared" si="21"/>
        <v>0</v>
      </c>
      <c r="AG150" s="20">
        <f>ROUND(AF150*Priority!D13/12,2)</f>
        <v>0</v>
      </c>
      <c r="AH150" s="20">
        <f>MIN(AF150+AG150,Priority!E13)</f>
        <v>0</v>
      </c>
      <c r="AI150" s="20">
        <f>MIN(MAX(0,AF150+AG150-AH150),MAX(0,Overview!$B$11-SUM(I150,N150,S150,X150,AC150,AH150,AM150,AR150,AW150,BB150)-SUM(J150,O150,T150,Y150,AD150)))</f>
        <v>0</v>
      </c>
      <c r="AJ150" s="20">
        <f t="shared" si="10"/>
        <v>0</v>
      </c>
      <c r="AK150" s="20">
        <f t="shared" si="22"/>
        <v>0</v>
      </c>
      <c r="AL150" s="20">
        <f>ROUND(AK150*Priority!D14/12,2)</f>
        <v>0</v>
      </c>
      <c r="AM150" s="20">
        <f>MIN(AK150+AL150,Priority!E14)</f>
        <v>0</v>
      </c>
      <c r="AN150" s="20">
        <f>MIN(MAX(0,AK150+AL150-AM150),MAX(0,Overview!$B$11-SUM(I150,N150,S150,X150,AC150,AH150,AM150,AR150,AW150,BB150)-SUM(J150,O150,T150,Y150,AD150,AI150)))</f>
        <v>0</v>
      </c>
      <c r="AO150" s="20">
        <f t="shared" si="11"/>
        <v>0</v>
      </c>
      <c r="AP150" s="20">
        <f t="shared" si="23"/>
        <v>0</v>
      </c>
      <c r="AQ150" s="20">
        <f>ROUND(AP150*Priority!D15/12,2)</f>
        <v>0</v>
      </c>
      <c r="AR150" s="20">
        <f>MIN(AP150+AQ150,Priority!E15)</f>
        <v>0</v>
      </c>
      <c r="AS150" s="20">
        <f>MIN(MAX(0,AP150+AQ150-AR150),MAX(0,Overview!$B$11-SUM(I150,N150,S150,X150,AC150,AH150,AM150,AR150,AW150,BB150)-SUM(J150,O150,T150,Y150,AD150,AI150,AN150)))</f>
        <v>0</v>
      </c>
      <c r="AT150" s="20">
        <f t="shared" si="12"/>
        <v>0</v>
      </c>
      <c r="AU150" s="20">
        <f t="shared" si="24"/>
        <v>0</v>
      </c>
      <c r="AV150" s="20">
        <f>ROUND(AU150*Priority!D16/12,2)</f>
        <v>0</v>
      </c>
      <c r="AW150" s="20">
        <f>MIN(AU150+AV150,Priority!E16)</f>
        <v>0</v>
      </c>
      <c r="AX150" s="20">
        <f>MIN(MAX(0,AU150+AV150-AW150),MAX(0,Overview!$B$11-SUM(I150,N150,S150,X150,AC150,AH150,AM150,AR150,AW150,BB150)-SUM(J150,O150,T150,Y150,AD150,AI150,AN150,AS150)))</f>
        <v>0</v>
      </c>
      <c r="AY150" s="20">
        <f t="shared" si="13"/>
        <v>0</v>
      </c>
      <c r="AZ150" s="20">
        <f t="shared" si="25"/>
        <v>0</v>
      </c>
      <c r="BA150" s="20">
        <f>ROUND(AZ150*Priority!D17/12,2)</f>
        <v>0</v>
      </c>
      <c r="BB150" s="20">
        <f>MIN(AZ150+BA150,Priority!E17)</f>
        <v>0</v>
      </c>
      <c r="BC150" s="20">
        <f>MIN(MAX(0,AZ150+BA150-BB150),MAX(0,Overview!$B$11-SUM(I150,N150,S150,X150,AC150,AH150,AM150,AR150,AW150,BB150)-SUM(J150,O150,T150,Y150,AD150,AI150,AN150,AS150,AX150)))</f>
        <v>0</v>
      </c>
      <c r="BD150" s="20">
        <f t="shared" si="14"/>
        <v>0</v>
      </c>
    </row>
    <row r="151" ht="22.5" customHeight="1">
      <c r="A151" s="4">
        <v>144.0</v>
      </c>
      <c r="B151" s="20">
        <f t="shared" ref="B151:C151" si="166">SUM(G151,L151,Q151,V151,AA151,AF151,AK151,AP151,AU151,AZ151)</f>
        <v>0</v>
      </c>
      <c r="C151" s="20">
        <f t="shared" si="166"/>
        <v>0</v>
      </c>
      <c r="D151" s="20">
        <f t="shared" si="3"/>
        <v>0</v>
      </c>
      <c r="E151" s="20">
        <f t="shared" si="4"/>
        <v>0</v>
      </c>
      <c r="F151" s="20">
        <f>MAX(0,Overview!$B$11-D151)</f>
        <v>0</v>
      </c>
      <c r="G151" s="20">
        <f t="shared" si="16"/>
        <v>0</v>
      </c>
      <c r="H151" s="20">
        <f>ROUND(G151*Priority!D8/12,2)</f>
        <v>0</v>
      </c>
      <c r="I151" s="20">
        <f>MIN(G151+H151,Priority!E8)</f>
        <v>0</v>
      </c>
      <c r="J151" s="20">
        <f>MIN(MAX(0,G151+H151-I151),MAX(0,Overview!$B$11-SUM(I151,N151,S151,X151,AC151,AH151,AM151,AR151,AW151,BB151)))</f>
        <v>0</v>
      </c>
      <c r="K151" s="20">
        <f t="shared" si="5"/>
        <v>0</v>
      </c>
      <c r="L151" s="20">
        <f t="shared" si="17"/>
        <v>0</v>
      </c>
      <c r="M151" s="20">
        <f>ROUND(L151*Priority!D9/12,2)</f>
        <v>0</v>
      </c>
      <c r="N151" s="20">
        <f>MIN(L151+M151,Priority!E9)</f>
        <v>0</v>
      </c>
      <c r="O151" s="20">
        <f>MIN(MAX(0,L151+M151-N151),MAX(0,Overview!$B$11-SUM(I151,N151,S151,X151,AC151,AH151,AM151,AR151,AW151,BB151)-SUM(J151)))</f>
        <v>0</v>
      </c>
      <c r="P151" s="20">
        <f t="shared" si="6"/>
        <v>0</v>
      </c>
      <c r="Q151" s="20">
        <f t="shared" si="18"/>
        <v>0</v>
      </c>
      <c r="R151" s="20">
        <f>ROUND(Q151*Priority!D10/12,2)</f>
        <v>0</v>
      </c>
      <c r="S151" s="20">
        <f>MIN(Q151+R151,Priority!E10)</f>
        <v>0</v>
      </c>
      <c r="T151" s="20">
        <f>MIN(MAX(0,Q151+R151-S151),MAX(0,Overview!$B$11-SUM(I151,N151,S151,X151,AC151,AH151,AM151,AR151,AW151,BB151)-SUM(J151,O151)))</f>
        <v>0</v>
      </c>
      <c r="U151" s="20">
        <f t="shared" si="7"/>
        <v>0</v>
      </c>
      <c r="V151" s="20">
        <f t="shared" si="19"/>
        <v>0</v>
      </c>
      <c r="W151" s="20">
        <f>ROUND(V151*Priority!D11/12,2)</f>
        <v>0</v>
      </c>
      <c r="X151" s="20">
        <f>MIN(V151+W151,Priority!E11)</f>
        <v>0</v>
      </c>
      <c r="Y151" s="20">
        <f>MIN(MAX(0,V151+W151-X151),MAX(0,Overview!$B$11-SUM(I151,N151,S151,X151,AC151,AH151,AM151,AR151,AW151,BB151)-SUM(J151,O151,T151)))</f>
        <v>0</v>
      </c>
      <c r="Z151" s="20">
        <f t="shared" si="8"/>
        <v>0</v>
      </c>
      <c r="AA151" s="20">
        <f t="shared" si="20"/>
        <v>0</v>
      </c>
      <c r="AB151" s="20">
        <f>ROUND(AA151*Priority!D12/12,2)</f>
        <v>0</v>
      </c>
      <c r="AC151" s="20">
        <f>MIN(AA151+AB151,Priority!E12)</f>
        <v>0</v>
      </c>
      <c r="AD151" s="20">
        <f>MIN(MAX(0,AA151+AB151-AC151),MAX(0,Overview!$B$11-SUM(I151,N151,S151,X151,AC151,AH151,AM151,AR151,AW151,BB151)-SUM(J151,O151,T151,Y151)))</f>
        <v>0</v>
      </c>
      <c r="AE151" s="20">
        <f t="shared" si="9"/>
        <v>0</v>
      </c>
      <c r="AF151" s="20">
        <f t="shared" si="21"/>
        <v>0</v>
      </c>
      <c r="AG151" s="20">
        <f>ROUND(AF151*Priority!D13/12,2)</f>
        <v>0</v>
      </c>
      <c r="AH151" s="20">
        <f>MIN(AF151+AG151,Priority!E13)</f>
        <v>0</v>
      </c>
      <c r="AI151" s="20">
        <f>MIN(MAX(0,AF151+AG151-AH151),MAX(0,Overview!$B$11-SUM(I151,N151,S151,X151,AC151,AH151,AM151,AR151,AW151,BB151)-SUM(J151,O151,T151,Y151,AD151)))</f>
        <v>0</v>
      </c>
      <c r="AJ151" s="20">
        <f t="shared" si="10"/>
        <v>0</v>
      </c>
      <c r="AK151" s="20">
        <f t="shared" si="22"/>
        <v>0</v>
      </c>
      <c r="AL151" s="20">
        <f>ROUND(AK151*Priority!D14/12,2)</f>
        <v>0</v>
      </c>
      <c r="AM151" s="20">
        <f>MIN(AK151+AL151,Priority!E14)</f>
        <v>0</v>
      </c>
      <c r="AN151" s="20">
        <f>MIN(MAX(0,AK151+AL151-AM151),MAX(0,Overview!$B$11-SUM(I151,N151,S151,X151,AC151,AH151,AM151,AR151,AW151,BB151)-SUM(J151,O151,T151,Y151,AD151,AI151)))</f>
        <v>0</v>
      </c>
      <c r="AO151" s="20">
        <f t="shared" si="11"/>
        <v>0</v>
      </c>
      <c r="AP151" s="20">
        <f t="shared" si="23"/>
        <v>0</v>
      </c>
      <c r="AQ151" s="20">
        <f>ROUND(AP151*Priority!D15/12,2)</f>
        <v>0</v>
      </c>
      <c r="AR151" s="20">
        <f>MIN(AP151+AQ151,Priority!E15)</f>
        <v>0</v>
      </c>
      <c r="AS151" s="20">
        <f>MIN(MAX(0,AP151+AQ151-AR151),MAX(0,Overview!$B$11-SUM(I151,N151,S151,X151,AC151,AH151,AM151,AR151,AW151,BB151)-SUM(J151,O151,T151,Y151,AD151,AI151,AN151)))</f>
        <v>0</v>
      </c>
      <c r="AT151" s="20">
        <f t="shared" si="12"/>
        <v>0</v>
      </c>
      <c r="AU151" s="20">
        <f t="shared" si="24"/>
        <v>0</v>
      </c>
      <c r="AV151" s="20">
        <f>ROUND(AU151*Priority!D16/12,2)</f>
        <v>0</v>
      </c>
      <c r="AW151" s="20">
        <f>MIN(AU151+AV151,Priority!E16)</f>
        <v>0</v>
      </c>
      <c r="AX151" s="20">
        <f>MIN(MAX(0,AU151+AV151-AW151),MAX(0,Overview!$B$11-SUM(I151,N151,S151,X151,AC151,AH151,AM151,AR151,AW151,BB151)-SUM(J151,O151,T151,Y151,AD151,AI151,AN151,AS151)))</f>
        <v>0</v>
      </c>
      <c r="AY151" s="20">
        <f t="shared" si="13"/>
        <v>0</v>
      </c>
      <c r="AZ151" s="20">
        <f t="shared" si="25"/>
        <v>0</v>
      </c>
      <c r="BA151" s="20">
        <f>ROUND(AZ151*Priority!D17/12,2)</f>
        <v>0</v>
      </c>
      <c r="BB151" s="20">
        <f>MIN(AZ151+BA151,Priority!E17)</f>
        <v>0</v>
      </c>
      <c r="BC151" s="20">
        <f>MIN(MAX(0,AZ151+BA151-BB151),MAX(0,Overview!$B$11-SUM(I151,N151,S151,X151,AC151,AH151,AM151,AR151,AW151,BB151)-SUM(J151,O151,T151,Y151,AD151,AI151,AN151,AS151,AX151)))</f>
        <v>0</v>
      </c>
      <c r="BD151" s="20">
        <f t="shared" si="14"/>
        <v>0</v>
      </c>
    </row>
    <row r="152" ht="22.5" customHeight="1">
      <c r="A152" s="4">
        <v>145.0</v>
      </c>
      <c r="B152" s="20">
        <f t="shared" ref="B152:C152" si="167">SUM(G152,L152,Q152,V152,AA152,AF152,AK152,AP152,AU152,AZ152)</f>
        <v>0</v>
      </c>
      <c r="C152" s="20">
        <f t="shared" si="167"/>
        <v>0</v>
      </c>
      <c r="D152" s="20">
        <f t="shared" si="3"/>
        <v>0</v>
      </c>
      <c r="E152" s="20">
        <f t="shared" si="4"/>
        <v>0</v>
      </c>
      <c r="F152" s="20">
        <f>MAX(0,Overview!$B$11-D152)</f>
        <v>0</v>
      </c>
      <c r="G152" s="20">
        <f t="shared" si="16"/>
        <v>0</v>
      </c>
      <c r="H152" s="20">
        <f>ROUND(G152*Priority!D8/12,2)</f>
        <v>0</v>
      </c>
      <c r="I152" s="20">
        <f>MIN(G152+H152,Priority!E8)</f>
        <v>0</v>
      </c>
      <c r="J152" s="20">
        <f>MIN(MAX(0,G152+H152-I152),MAX(0,Overview!$B$11-SUM(I152,N152,S152,X152,AC152,AH152,AM152,AR152,AW152,BB152)))</f>
        <v>0</v>
      </c>
      <c r="K152" s="20">
        <f t="shared" si="5"/>
        <v>0</v>
      </c>
      <c r="L152" s="20">
        <f t="shared" si="17"/>
        <v>0</v>
      </c>
      <c r="M152" s="20">
        <f>ROUND(L152*Priority!D9/12,2)</f>
        <v>0</v>
      </c>
      <c r="N152" s="20">
        <f>MIN(L152+M152,Priority!E9)</f>
        <v>0</v>
      </c>
      <c r="O152" s="20">
        <f>MIN(MAX(0,L152+M152-N152),MAX(0,Overview!$B$11-SUM(I152,N152,S152,X152,AC152,AH152,AM152,AR152,AW152,BB152)-SUM(J152)))</f>
        <v>0</v>
      </c>
      <c r="P152" s="20">
        <f t="shared" si="6"/>
        <v>0</v>
      </c>
      <c r="Q152" s="20">
        <f t="shared" si="18"/>
        <v>0</v>
      </c>
      <c r="R152" s="20">
        <f>ROUND(Q152*Priority!D10/12,2)</f>
        <v>0</v>
      </c>
      <c r="S152" s="20">
        <f>MIN(Q152+R152,Priority!E10)</f>
        <v>0</v>
      </c>
      <c r="T152" s="20">
        <f>MIN(MAX(0,Q152+R152-S152),MAX(0,Overview!$B$11-SUM(I152,N152,S152,X152,AC152,AH152,AM152,AR152,AW152,BB152)-SUM(J152,O152)))</f>
        <v>0</v>
      </c>
      <c r="U152" s="20">
        <f t="shared" si="7"/>
        <v>0</v>
      </c>
      <c r="V152" s="20">
        <f t="shared" si="19"/>
        <v>0</v>
      </c>
      <c r="W152" s="20">
        <f>ROUND(V152*Priority!D11/12,2)</f>
        <v>0</v>
      </c>
      <c r="X152" s="20">
        <f>MIN(V152+W152,Priority!E11)</f>
        <v>0</v>
      </c>
      <c r="Y152" s="20">
        <f>MIN(MAX(0,V152+W152-X152),MAX(0,Overview!$B$11-SUM(I152,N152,S152,X152,AC152,AH152,AM152,AR152,AW152,BB152)-SUM(J152,O152,T152)))</f>
        <v>0</v>
      </c>
      <c r="Z152" s="20">
        <f t="shared" si="8"/>
        <v>0</v>
      </c>
      <c r="AA152" s="20">
        <f t="shared" si="20"/>
        <v>0</v>
      </c>
      <c r="AB152" s="20">
        <f>ROUND(AA152*Priority!D12/12,2)</f>
        <v>0</v>
      </c>
      <c r="AC152" s="20">
        <f>MIN(AA152+AB152,Priority!E12)</f>
        <v>0</v>
      </c>
      <c r="AD152" s="20">
        <f>MIN(MAX(0,AA152+AB152-AC152),MAX(0,Overview!$B$11-SUM(I152,N152,S152,X152,AC152,AH152,AM152,AR152,AW152,BB152)-SUM(J152,O152,T152,Y152)))</f>
        <v>0</v>
      </c>
      <c r="AE152" s="20">
        <f t="shared" si="9"/>
        <v>0</v>
      </c>
      <c r="AF152" s="20">
        <f t="shared" si="21"/>
        <v>0</v>
      </c>
      <c r="AG152" s="20">
        <f>ROUND(AF152*Priority!D13/12,2)</f>
        <v>0</v>
      </c>
      <c r="AH152" s="20">
        <f>MIN(AF152+AG152,Priority!E13)</f>
        <v>0</v>
      </c>
      <c r="AI152" s="20">
        <f>MIN(MAX(0,AF152+AG152-AH152),MAX(0,Overview!$B$11-SUM(I152,N152,S152,X152,AC152,AH152,AM152,AR152,AW152,BB152)-SUM(J152,O152,T152,Y152,AD152)))</f>
        <v>0</v>
      </c>
      <c r="AJ152" s="20">
        <f t="shared" si="10"/>
        <v>0</v>
      </c>
      <c r="AK152" s="20">
        <f t="shared" si="22"/>
        <v>0</v>
      </c>
      <c r="AL152" s="20">
        <f>ROUND(AK152*Priority!D14/12,2)</f>
        <v>0</v>
      </c>
      <c r="AM152" s="20">
        <f>MIN(AK152+AL152,Priority!E14)</f>
        <v>0</v>
      </c>
      <c r="AN152" s="20">
        <f>MIN(MAX(0,AK152+AL152-AM152),MAX(0,Overview!$B$11-SUM(I152,N152,S152,X152,AC152,AH152,AM152,AR152,AW152,BB152)-SUM(J152,O152,T152,Y152,AD152,AI152)))</f>
        <v>0</v>
      </c>
      <c r="AO152" s="20">
        <f t="shared" si="11"/>
        <v>0</v>
      </c>
      <c r="AP152" s="20">
        <f t="shared" si="23"/>
        <v>0</v>
      </c>
      <c r="AQ152" s="20">
        <f>ROUND(AP152*Priority!D15/12,2)</f>
        <v>0</v>
      </c>
      <c r="AR152" s="20">
        <f>MIN(AP152+AQ152,Priority!E15)</f>
        <v>0</v>
      </c>
      <c r="AS152" s="20">
        <f>MIN(MAX(0,AP152+AQ152-AR152),MAX(0,Overview!$B$11-SUM(I152,N152,S152,X152,AC152,AH152,AM152,AR152,AW152,BB152)-SUM(J152,O152,T152,Y152,AD152,AI152,AN152)))</f>
        <v>0</v>
      </c>
      <c r="AT152" s="20">
        <f t="shared" si="12"/>
        <v>0</v>
      </c>
      <c r="AU152" s="20">
        <f t="shared" si="24"/>
        <v>0</v>
      </c>
      <c r="AV152" s="20">
        <f>ROUND(AU152*Priority!D16/12,2)</f>
        <v>0</v>
      </c>
      <c r="AW152" s="20">
        <f>MIN(AU152+AV152,Priority!E16)</f>
        <v>0</v>
      </c>
      <c r="AX152" s="20">
        <f>MIN(MAX(0,AU152+AV152-AW152),MAX(0,Overview!$B$11-SUM(I152,N152,S152,X152,AC152,AH152,AM152,AR152,AW152,BB152)-SUM(J152,O152,T152,Y152,AD152,AI152,AN152,AS152)))</f>
        <v>0</v>
      </c>
      <c r="AY152" s="20">
        <f t="shared" si="13"/>
        <v>0</v>
      </c>
      <c r="AZ152" s="20">
        <f t="shared" si="25"/>
        <v>0</v>
      </c>
      <c r="BA152" s="20">
        <f>ROUND(AZ152*Priority!D17/12,2)</f>
        <v>0</v>
      </c>
      <c r="BB152" s="20">
        <f>MIN(AZ152+BA152,Priority!E17)</f>
        <v>0</v>
      </c>
      <c r="BC152" s="20">
        <f>MIN(MAX(0,AZ152+BA152-BB152),MAX(0,Overview!$B$11-SUM(I152,N152,S152,X152,AC152,AH152,AM152,AR152,AW152,BB152)-SUM(J152,O152,T152,Y152,AD152,AI152,AN152,AS152,AX152)))</f>
        <v>0</v>
      </c>
      <c r="BD152" s="20">
        <f t="shared" si="14"/>
        <v>0</v>
      </c>
    </row>
    <row r="153" ht="22.5" customHeight="1">
      <c r="A153" s="4">
        <v>146.0</v>
      </c>
      <c r="B153" s="20">
        <f t="shared" ref="B153:C153" si="168">SUM(G153,L153,Q153,V153,AA153,AF153,AK153,AP153,AU153,AZ153)</f>
        <v>0</v>
      </c>
      <c r="C153" s="20">
        <f t="shared" si="168"/>
        <v>0</v>
      </c>
      <c r="D153" s="20">
        <f t="shared" si="3"/>
        <v>0</v>
      </c>
      <c r="E153" s="20">
        <f t="shared" si="4"/>
        <v>0</v>
      </c>
      <c r="F153" s="20">
        <f>MAX(0,Overview!$B$11-D153)</f>
        <v>0</v>
      </c>
      <c r="G153" s="20">
        <f t="shared" si="16"/>
        <v>0</v>
      </c>
      <c r="H153" s="20">
        <f>ROUND(G153*Priority!D8/12,2)</f>
        <v>0</v>
      </c>
      <c r="I153" s="20">
        <f>MIN(G153+H153,Priority!E8)</f>
        <v>0</v>
      </c>
      <c r="J153" s="20">
        <f>MIN(MAX(0,G153+H153-I153),MAX(0,Overview!$B$11-SUM(I153,N153,S153,X153,AC153,AH153,AM153,AR153,AW153,BB153)))</f>
        <v>0</v>
      </c>
      <c r="K153" s="20">
        <f t="shared" si="5"/>
        <v>0</v>
      </c>
      <c r="L153" s="20">
        <f t="shared" si="17"/>
        <v>0</v>
      </c>
      <c r="M153" s="20">
        <f>ROUND(L153*Priority!D9/12,2)</f>
        <v>0</v>
      </c>
      <c r="N153" s="20">
        <f>MIN(L153+M153,Priority!E9)</f>
        <v>0</v>
      </c>
      <c r="O153" s="20">
        <f>MIN(MAX(0,L153+M153-N153),MAX(0,Overview!$B$11-SUM(I153,N153,S153,X153,AC153,AH153,AM153,AR153,AW153,BB153)-SUM(J153)))</f>
        <v>0</v>
      </c>
      <c r="P153" s="20">
        <f t="shared" si="6"/>
        <v>0</v>
      </c>
      <c r="Q153" s="20">
        <f t="shared" si="18"/>
        <v>0</v>
      </c>
      <c r="R153" s="20">
        <f>ROUND(Q153*Priority!D10/12,2)</f>
        <v>0</v>
      </c>
      <c r="S153" s="20">
        <f>MIN(Q153+R153,Priority!E10)</f>
        <v>0</v>
      </c>
      <c r="T153" s="20">
        <f>MIN(MAX(0,Q153+R153-S153),MAX(0,Overview!$B$11-SUM(I153,N153,S153,X153,AC153,AH153,AM153,AR153,AW153,BB153)-SUM(J153,O153)))</f>
        <v>0</v>
      </c>
      <c r="U153" s="20">
        <f t="shared" si="7"/>
        <v>0</v>
      </c>
      <c r="V153" s="20">
        <f t="shared" si="19"/>
        <v>0</v>
      </c>
      <c r="W153" s="20">
        <f>ROUND(V153*Priority!D11/12,2)</f>
        <v>0</v>
      </c>
      <c r="X153" s="20">
        <f>MIN(V153+W153,Priority!E11)</f>
        <v>0</v>
      </c>
      <c r="Y153" s="20">
        <f>MIN(MAX(0,V153+W153-X153),MAX(0,Overview!$B$11-SUM(I153,N153,S153,X153,AC153,AH153,AM153,AR153,AW153,BB153)-SUM(J153,O153,T153)))</f>
        <v>0</v>
      </c>
      <c r="Z153" s="20">
        <f t="shared" si="8"/>
        <v>0</v>
      </c>
      <c r="AA153" s="20">
        <f t="shared" si="20"/>
        <v>0</v>
      </c>
      <c r="AB153" s="20">
        <f>ROUND(AA153*Priority!D12/12,2)</f>
        <v>0</v>
      </c>
      <c r="AC153" s="20">
        <f>MIN(AA153+AB153,Priority!E12)</f>
        <v>0</v>
      </c>
      <c r="AD153" s="20">
        <f>MIN(MAX(0,AA153+AB153-AC153),MAX(0,Overview!$B$11-SUM(I153,N153,S153,X153,AC153,AH153,AM153,AR153,AW153,BB153)-SUM(J153,O153,T153,Y153)))</f>
        <v>0</v>
      </c>
      <c r="AE153" s="20">
        <f t="shared" si="9"/>
        <v>0</v>
      </c>
      <c r="AF153" s="20">
        <f t="shared" si="21"/>
        <v>0</v>
      </c>
      <c r="AG153" s="20">
        <f>ROUND(AF153*Priority!D13/12,2)</f>
        <v>0</v>
      </c>
      <c r="AH153" s="20">
        <f>MIN(AF153+AG153,Priority!E13)</f>
        <v>0</v>
      </c>
      <c r="AI153" s="20">
        <f>MIN(MAX(0,AF153+AG153-AH153),MAX(0,Overview!$B$11-SUM(I153,N153,S153,X153,AC153,AH153,AM153,AR153,AW153,BB153)-SUM(J153,O153,T153,Y153,AD153)))</f>
        <v>0</v>
      </c>
      <c r="AJ153" s="20">
        <f t="shared" si="10"/>
        <v>0</v>
      </c>
      <c r="AK153" s="20">
        <f t="shared" si="22"/>
        <v>0</v>
      </c>
      <c r="AL153" s="20">
        <f>ROUND(AK153*Priority!D14/12,2)</f>
        <v>0</v>
      </c>
      <c r="AM153" s="20">
        <f>MIN(AK153+AL153,Priority!E14)</f>
        <v>0</v>
      </c>
      <c r="AN153" s="20">
        <f>MIN(MAX(0,AK153+AL153-AM153),MAX(0,Overview!$B$11-SUM(I153,N153,S153,X153,AC153,AH153,AM153,AR153,AW153,BB153)-SUM(J153,O153,T153,Y153,AD153,AI153)))</f>
        <v>0</v>
      </c>
      <c r="AO153" s="20">
        <f t="shared" si="11"/>
        <v>0</v>
      </c>
      <c r="AP153" s="20">
        <f t="shared" si="23"/>
        <v>0</v>
      </c>
      <c r="AQ153" s="20">
        <f>ROUND(AP153*Priority!D15/12,2)</f>
        <v>0</v>
      </c>
      <c r="AR153" s="20">
        <f>MIN(AP153+AQ153,Priority!E15)</f>
        <v>0</v>
      </c>
      <c r="AS153" s="20">
        <f>MIN(MAX(0,AP153+AQ153-AR153),MAX(0,Overview!$B$11-SUM(I153,N153,S153,X153,AC153,AH153,AM153,AR153,AW153,BB153)-SUM(J153,O153,T153,Y153,AD153,AI153,AN153)))</f>
        <v>0</v>
      </c>
      <c r="AT153" s="20">
        <f t="shared" si="12"/>
        <v>0</v>
      </c>
      <c r="AU153" s="20">
        <f t="shared" si="24"/>
        <v>0</v>
      </c>
      <c r="AV153" s="20">
        <f>ROUND(AU153*Priority!D16/12,2)</f>
        <v>0</v>
      </c>
      <c r="AW153" s="20">
        <f>MIN(AU153+AV153,Priority!E16)</f>
        <v>0</v>
      </c>
      <c r="AX153" s="20">
        <f>MIN(MAX(0,AU153+AV153-AW153),MAX(0,Overview!$B$11-SUM(I153,N153,S153,X153,AC153,AH153,AM153,AR153,AW153,BB153)-SUM(J153,O153,T153,Y153,AD153,AI153,AN153,AS153)))</f>
        <v>0</v>
      </c>
      <c r="AY153" s="20">
        <f t="shared" si="13"/>
        <v>0</v>
      </c>
      <c r="AZ153" s="20">
        <f t="shared" si="25"/>
        <v>0</v>
      </c>
      <c r="BA153" s="20">
        <f>ROUND(AZ153*Priority!D17/12,2)</f>
        <v>0</v>
      </c>
      <c r="BB153" s="20">
        <f>MIN(AZ153+BA153,Priority!E17)</f>
        <v>0</v>
      </c>
      <c r="BC153" s="20">
        <f>MIN(MAX(0,AZ153+BA153-BB153),MAX(0,Overview!$B$11-SUM(I153,N153,S153,X153,AC153,AH153,AM153,AR153,AW153,BB153)-SUM(J153,O153,T153,Y153,AD153,AI153,AN153,AS153,AX153)))</f>
        <v>0</v>
      </c>
      <c r="BD153" s="20">
        <f t="shared" si="14"/>
        <v>0</v>
      </c>
    </row>
    <row r="154" ht="22.5" customHeight="1">
      <c r="A154" s="4">
        <v>147.0</v>
      </c>
      <c r="B154" s="20">
        <f t="shared" ref="B154:C154" si="169">SUM(G154,L154,Q154,V154,AA154,AF154,AK154,AP154,AU154,AZ154)</f>
        <v>0</v>
      </c>
      <c r="C154" s="20">
        <f t="shared" si="169"/>
        <v>0</v>
      </c>
      <c r="D154" s="20">
        <f t="shared" si="3"/>
        <v>0</v>
      </c>
      <c r="E154" s="20">
        <f t="shared" si="4"/>
        <v>0</v>
      </c>
      <c r="F154" s="20">
        <f>MAX(0,Overview!$B$11-D154)</f>
        <v>0</v>
      </c>
      <c r="G154" s="20">
        <f t="shared" si="16"/>
        <v>0</v>
      </c>
      <c r="H154" s="20">
        <f>ROUND(G154*Priority!D8/12,2)</f>
        <v>0</v>
      </c>
      <c r="I154" s="20">
        <f>MIN(G154+H154,Priority!E8)</f>
        <v>0</v>
      </c>
      <c r="J154" s="20">
        <f>MIN(MAX(0,G154+H154-I154),MAX(0,Overview!$B$11-SUM(I154,N154,S154,X154,AC154,AH154,AM154,AR154,AW154,BB154)))</f>
        <v>0</v>
      </c>
      <c r="K154" s="20">
        <f t="shared" si="5"/>
        <v>0</v>
      </c>
      <c r="L154" s="20">
        <f t="shared" si="17"/>
        <v>0</v>
      </c>
      <c r="M154" s="20">
        <f>ROUND(L154*Priority!D9/12,2)</f>
        <v>0</v>
      </c>
      <c r="N154" s="20">
        <f>MIN(L154+M154,Priority!E9)</f>
        <v>0</v>
      </c>
      <c r="O154" s="20">
        <f>MIN(MAX(0,L154+M154-N154),MAX(0,Overview!$B$11-SUM(I154,N154,S154,X154,AC154,AH154,AM154,AR154,AW154,BB154)-SUM(J154)))</f>
        <v>0</v>
      </c>
      <c r="P154" s="20">
        <f t="shared" si="6"/>
        <v>0</v>
      </c>
      <c r="Q154" s="20">
        <f t="shared" si="18"/>
        <v>0</v>
      </c>
      <c r="R154" s="20">
        <f>ROUND(Q154*Priority!D10/12,2)</f>
        <v>0</v>
      </c>
      <c r="S154" s="20">
        <f>MIN(Q154+R154,Priority!E10)</f>
        <v>0</v>
      </c>
      <c r="T154" s="20">
        <f>MIN(MAX(0,Q154+R154-S154),MAX(0,Overview!$B$11-SUM(I154,N154,S154,X154,AC154,AH154,AM154,AR154,AW154,BB154)-SUM(J154,O154)))</f>
        <v>0</v>
      </c>
      <c r="U154" s="20">
        <f t="shared" si="7"/>
        <v>0</v>
      </c>
      <c r="V154" s="20">
        <f t="shared" si="19"/>
        <v>0</v>
      </c>
      <c r="W154" s="20">
        <f>ROUND(V154*Priority!D11/12,2)</f>
        <v>0</v>
      </c>
      <c r="X154" s="20">
        <f>MIN(V154+W154,Priority!E11)</f>
        <v>0</v>
      </c>
      <c r="Y154" s="20">
        <f>MIN(MAX(0,V154+W154-X154),MAX(0,Overview!$B$11-SUM(I154,N154,S154,X154,AC154,AH154,AM154,AR154,AW154,BB154)-SUM(J154,O154,T154)))</f>
        <v>0</v>
      </c>
      <c r="Z154" s="20">
        <f t="shared" si="8"/>
        <v>0</v>
      </c>
      <c r="AA154" s="20">
        <f t="shared" si="20"/>
        <v>0</v>
      </c>
      <c r="AB154" s="20">
        <f>ROUND(AA154*Priority!D12/12,2)</f>
        <v>0</v>
      </c>
      <c r="AC154" s="20">
        <f>MIN(AA154+AB154,Priority!E12)</f>
        <v>0</v>
      </c>
      <c r="AD154" s="20">
        <f>MIN(MAX(0,AA154+AB154-AC154),MAX(0,Overview!$B$11-SUM(I154,N154,S154,X154,AC154,AH154,AM154,AR154,AW154,BB154)-SUM(J154,O154,T154,Y154)))</f>
        <v>0</v>
      </c>
      <c r="AE154" s="20">
        <f t="shared" si="9"/>
        <v>0</v>
      </c>
      <c r="AF154" s="20">
        <f t="shared" si="21"/>
        <v>0</v>
      </c>
      <c r="AG154" s="20">
        <f>ROUND(AF154*Priority!D13/12,2)</f>
        <v>0</v>
      </c>
      <c r="AH154" s="20">
        <f>MIN(AF154+AG154,Priority!E13)</f>
        <v>0</v>
      </c>
      <c r="AI154" s="20">
        <f>MIN(MAX(0,AF154+AG154-AH154),MAX(0,Overview!$B$11-SUM(I154,N154,S154,X154,AC154,AH154,AM154,AR154,AW154,BB154)-SUM(J154,O154,T154,Y154,AD154)))</f>
        <v>0</v>
      </c>
      <c r="AJ154" s="20">
        <f t="shared" si="10"/>
        <v>0</v>
      </c>
      <c r="AK154" s="20">
        <f t="shared" si="22"/>
        <v>0</v>
      </c>
      <c r="AL154" s="20">
        <f>ROUND(AK154*Priority!D14/12,2)</f>
        <v>0</v>
      </c>
      <c r="AM154" s="20">
        <f>MIN(AK154+AL154,Priority!E14)</f>
        <v>0</v>
      </c>
      <c r="AN154" s="20">
        <f>MIN(MAX(0,AK154+AL154-AM154),MAX(0,Overview!$B$11-SUM(I154,N154,S154,X154,AC154,AH154,AM154,AR154,AW154,BB154)-SUM(J154,O154,T154,Y154,AD154,AI154)))</f>
        <v>0</v>
      </c>
      <c r="AO154" s="20">
        <f t="shared" si="11"/>
        <v>0</v>
      </c>
      <c r="AP154" s="20">
        <f t="shared" si="23"/>
        <v>0</v>
      </c>
      <c r="AQ154" s="20">
        <f>ROUND(AP154*Priority!D15/12,2)</f>
        <v>0</v>
      </c>
      <c r="AR154" s="20">
        <f>MIN(AP154+AQ154,Priority!E15)</f>
        <v>0</v>
      </c>
      <c r="AS154" s="20">
        <f>MIN(MAX(0,AP154+AQ154-AR154),MAX(0,Overview!$B$11-SUM(I154,N154,S154,X154,AC154,AH154,AM154,AR154,AW154,BB154)-SUM(J154,O154,T154,Y154,AD154,AI154,AN154)))</f>
        <v>0</v>
      </c>
      <c r="AT154" s="20">
        <f t="shared" si="12"/>
        <v>0</v>
      </c>
      <c r="AU154" s="20">
        <f t="shared" si="24"/>
        <v>0</v>
      </c>
      <c r="AV154" s="20">
        <f>ROUND(AU154*Priority!D16/12,2)</f>
        <v>0</v>
      </c>
      <c r="AW154" s="20">
        <f>MIN(AU154+AV154,Priority!E16)</f>
        <v>0</v>
      </c>
      <c r="AX154" s="20">
        <f>MIN(MAX(0,AU154+AV154-AW154),MAX(0,Overview!$B$11-SUM(I154,N154,S154,X154,AC154,AH154,AM154,AR154,AW154,BB154)-SUM(J154,O154,T154,Y154,AD154,AI154,AN154,AS154)))</f>
        <v>0</v>
      </c>
      <c r="AY154" s="20">
        <f t="shared" si="13"/>
        <v>0</v>
      </c>
      <c r="AZ154" s="20">
        <f t="shared" si="25"/>
        <v>0</v>
      </c>
      <c r="BA154" s="20">
        <f>ROUND(AZ154*Priority!D17/12,2)</f>
        <v>0</v>
      </c>
      <c r="BB154" s="20">
        <f>MIN(AZ154+BA154,Priority!E17)</f>
        <v>0</v>
      </c>
      <c r="BC154" s="20">
        <f>MIN(MAX(0,AZ154+BA154-BB154),MAX(0,Overview!$B$11-SUM(I154,N154,S154,X154,AC154,AH154,AM154,AR154,AW154,BB154)-SUM(J154,O154,T154,Y154,AD154,AI154,AN154,AS154,AX154)))</f>
        <v>0</v>
      </c>
      <c r="BD154" s="20">
        <f t="shared" si="14"/>
        <v>0</v>
      </c>
    </row>
    <row r="155" ht="22.5" customHeight="1">
      <c r="A155" s="4">
        <v>148.0</v>
      </c>
      <c r="B155" s="20">
        <f t="shared" ref="B155:C155" si="170">SUM(G155,L155,Q155,V155,AA155,AF155,AK155,AP155,AU155,AZ155)</f>
        <v>0</v>
      </c>
      <c r="C155" s="20">
        <f t="shared" si="170"/>
        <v>0</v>
      </c>
      <c r="D155" s="20">
        <f t="shared" si="3"/>
        <v>0</v>
      </c>
      <c r="E155" s="20">
        <f t="shared" si="4"/>
        <v>0</v>
      </c>
      <c r="F155" s="20">
        <f>MAX(0,Overview!$B$11-D155)</f>
        <v>0</v>
      </c>
      <c r="G155" s="20">
        <f t="shared" si="16"/>
        <v>0</v>
      </c>
      <c r="H155" s="20">
        <f>ROUND(G155*Priority!D8/12,2)</f>
        <v>0</v>
      </c>
      <c r="I155" s="20">
        <f>MIN(G155+H155,Priority!E8)</f>
        <v>0</v>
      </c>
      <c r="J155" s="20">
        <f>MIN(MAX(0,G155+H155-I155),MAX(0,Overview!$B$11-SUM(I155,N155,S155,X155,AC155,AH155,AM155,AR155,AW155,BB155)))</f>
        <v>0</v>
      </c>
      <c r="K155" s="20">
        <f t="shared" si="5"/>
        <v>0</v>
      </c>
      <c r="L155" s="20">
        <f t="shared" si="17"/>
        <v>0</v>
      </c>
      <c r="M155" s="20">
        <f>ROUND(L155*Priority!D9/12,2)</f>
        <v>0</v>
      </c>
      <c r="N155" s="20">
        <f>MIN(L155+M155,Priority!E9)</f>
        <v>0</v>
      </c>
      <c r="O155" s="20">
        <f>MIN(MAX(0,L155+M155-N155),MAX(0,Overview!$B$11-SUM(I155,N155,S155,X155,AC155,AH155,AM155,AR155,AW155,BB155)-SUM(J155)))</f>
        <v>0</v>
      </c>
      <c r="P155" s="20">
        <f t="shared" si="6"/>
        <v>0</v>
      </c>
      <c r="Q155" s="20">
        <f t="shared" si="18"/>
        <v>0</v>
      </c>
      <c r="R155" s="20">
        <f>ROUND(Q155*Priority!D10/12,2)</f>
        <v>0</v>
      </c>
      <c r="S155" s="20">
        <f>MIN(Q155+R155,Priority!E10)</f>
        <v>0</v>
      </c>
      <c r="T155" s="20">
        <f>MIN(MAX(0,Q155+R155-S155),MAX(0,Overview!$B$11-SUM(I155,N155,S155,X155,AC155,AH155,AM155,AR155,AW155,BB155)-SUM(J155,O155)))</f>
        <v>0</v>
      </c>
      <c r="U155" s="20">
        <f t="shared" si="7"/>
        <v>0</v>
      </c>
      <c r="V155" s="20">
        <f t="shared" si="19"/>
        <v>0</v>
      </c>
      <c r="W155" s="20">
        <f>ROUND(V155*Priority!D11/12,2)</f>
        <v>0</v>
      </c>
      <c r="X155" s="20">
        <f>MIN(V155+W155,Priority!E11)</f>
        <v>0</v>
      </c>
      <c r="Y155" s="20">
        <f>MIN(MAX(0,V155+W155-X155),MAX(0,Overview!$B$11-SUM(I155,N155,S155,X155,AC155,AH155,AM155,AR155,AW155,BB155)-SUM(J155,O155,T155)))</f>
        <v>0</v>
      </c>
      <c r="Z155" s="20">
        <f t="shared" si="8"/>
        <v>0</v>
      </c>
      <c r="AA155" s="20">
        <f t="shared" si="20"/>
        <v>0</v>
      </c>
      <c r="AB155" s="20">
        <f>ROUND(AA155*Priority!D12/12,2)</f>
        <v>0</v>
      </c>
      <c r="AC155" s="20">
        <f>MIN(AA155+AB155,Priority!E12)</f>
        <v>0</v>
      </c>
      <c r="AD155" s="20">
        <f>MIN(MAX(0,AA155+AB155-AC155),MAX(0,Overview!$B$11-SUM(I155,N155,S155,X155,AC155,AH155,AM155,AR155,AW155,BB155)-SUM(J155,O155,T155,Y155)))</f>
        <v>0</v>
      </c>
      <c r="AE155" s="20">
        <f t="shared" si="9"/>
        <v>0</v>
      </c>
      <c r="AF155" s="20">
        <f t="shared" si="21"/>
        <v>0</v>
      </c>
      <c r="AG155" s="20">
        <f>ROUND(AF155*Priority!D13/12,2)</f>
        <v>0</v>
      </c>
      <c r="AH155" s="20">
        <f>MIN(AF155+AG155,Priority!E13)</f>
        <v>0</v>
      </c>
      <c r="AI155" s="20">
        <f>MIN(MAX(0,AF155+AG155-AH155),MAX(0,Overview!$B$11-SUM(I155,N155,S155,X155,AC155,AH155,AM155,AR155,AW155,BB155)-SUM(J155,O155,T155,Y155,AD155)))</f>
        <v>0</v>
      </c>
      <c r="AJ155" s="20">
        <f t="shared" si="10"/>
        <v>0</v>
      </c>
      <c r="AK155" s="20">
        <f t="shared" si="22"/>
        <v>0</v>
      </c>
      <c r="AL155" s="20">
        <f>ROUND(AK155*Priority!D14/12,2)</f>
        <v>0</v>
      </c>
      <c r="AM155" s="20">
        <f>MIN(AK155+AL155,Priority!E14)</f>
        <v>0</v>
      </c>
      <c r="AN155" s="20">
        <f>MIN(MAX(0,AK155+AL155-AM155),MAX(0,Overview!$B$11-SUM(I155,N155,S155,X155,AC155,AH155,AM155,AR155,AW155,BB155)-SUM(J155,O155,T155,Y155,AD155,AI155)))</f>
        <v>0</v>
      </c>
      <c r="AO155" s="20">
        <f t="shared" si="11"/>
        <v>0</v>
      </c>
      <c r="AP155" s="20">
        <f t="shared" si="23"/>
        <v>0</v>
      </c>
      <c r="AQ155" s="20">
        <f>ROUND(AP155*Priority!D15/12,2)</f>
        <v>0</v>
      </c>
      <c r="AR155" s="20">
        <f>MIN(AP155+AQ155,Priority!E15)</f>
        <v>0</v>
      </c>
      <c r="AS155" s="20">
        <f>MIN(MAX(0,AP155+AQ155-AR155),MAX(0,Overview!$B$11-SUM(I155,N155,S155,X155,AC155,AH155,AM155,AR155,AW155,BB155)-SUM(J155,O155,T155,Y155,AD155,AI155,AN155)))</f>
        <v>0</v>
      </c>
      <c r="AT155" s="20">
        <f t="shared" si="12"/>
        <v>0</v>
      </c>
      <c r="AU155" s="20">
        <f t="shared" si="24"/>
        <v>0</v>
      </c>
      <c r="AV155" s="20">
        <f>ROUND(AU155*Priority!D16/12,2)</f>
        <v>0</v>
      </c>
      <c r="AW155" s="20">
        <f>MIN(AU155+AV155,Priority!E16)</f>
        <v>0</v>
      </c>
      <c r="AX155" s="20">
        <f>MIN(MAX(0,AU155+AV155-AW155),MAX(0,Overview!$B$11-SUM(I155,N155,S155,X155,AC155,AH155,AM155,AR155,AW155,BB155)-SUM(J155,O155,T155,Y155,AD155,AI155,AN155,AS155)))</f>
        <v>0</v>
      </c>
      <c r="AY155" s="20">
        <f t="shared" si="13"/>
        <v>0</v>
      </c>
      <c r="AZ155" s="20">
        <f t="shared" si="25"/>
        <v>0</v>
      </c>
      <c r="BA155" s="20">
        <f>ROUND(AZ155*Priority!D17/12,2)</f>
        <v>0</v>
      </c>
      <c r="BB155" s="20">
        <f>MIN(AZ155+BA155,Priority!E17)</f>
        <v>0</v>
      </c>
      <c r="BC155" s="20">
        <f>MIN(MAX(0,AZ155+BA155-BB155),MAX(0,Overview!$B$11-SUM(I155,N155,S155,X155,AC155,AH155,AM155,AR155,AW155,BB155)-SUM(J155,O155,T155,Y155,AD155,AI155,AN155,AS155,AX155)))</f>
        <v>0</v>
      </c>
      <c r="BD155" s="20">
        <f t="shared" si="14"/>
        <v>0</v>
      </c>
    </row>
    <row r="156" ht="22.5" customHeight="1">
      <c r="A156" s="4">
        <v>149.0</v>
      </c>
      <c r="B156" s="20">
        <f t="shared" ref="B156:C156" si="171">SUM(G156,L156,Q156,V156,AA156,AF156,AK156,AP156,AU156,AZ156)</f>
        <v>0</v>
      </c>
      <c r="C156" s="20">
        <f t="shared" si="171"/>
        <v>0</v>
      </c>
      <c r="D156" s="20">
        <f t="shared" si="3"/>
        <v>0</v>
      </c>
      <c r="E156" s="20">
        <f t="shared" si="4"/>
        <v>0</v>
      </c>
      <c r="F156" s="20">
        <f>MAX(0,Overview!$B$11-D156)</f>
        <v>0</v>
      </c>
      <c r="G156" s="20">
        <f t="shared" si="16"/>
        <v>0</v>
      </c>
      <c r="H156" s="20">
        <f>ROUND(G156*Priority!D8/12,2)</f>
        <v>0</v>
      </c>
      <c r="I156" s="20">
        <f>MIN(G156+H156,Priority!E8)</f>
        <v>0</v>
      </c>
      <c r="J156" s="20">
        <f>MIN(MAX(0,G156+H156-I156),MAX(0,Overview!$B$11-SUM(I156,N156,S156,X156,AC156,AH156,AM156,AR156,AW156,BB156)))</f>
        <v>0</v>
      </c>
      <c r="K156" s="20">
        <f t="shared" si="5"/>
        <v>0</v>
      </c>
      <c r="L156" s="20">
        <f t="shared" si="17"/>
        <v>0</v>
      </c>
      <c r="M156" s="20">
        <f>ROUND(L156*Priority!D9/12,2)</f>
        <v>0</v>
      </c>
      <c r="N156" s="20">
        <f>MIN(L156+M156,Priority!E9)</f>
        <v>0</v>
      </c>
      <c r="O156" s="20">
        <f>MIN(MAX(0,L156+M156-N156),MAX(0,Overview!$B$11-SUM(I156,N156,S156,X156,AC156,AH156,AM156,AR156,AW156,BB156)-SUM(J156)))</f>
        <v>0</v>
      </c>
      <c r="P156" s="20">
        <f t="shared" si="6"/>
        <v>0</v>
      </c>
      <c r="Q156" s="20">
        <f t="shared" si="18"/>
        <v>0</v>
      </c>
      <c r="R156" s="20">
        <f>ROUND(Q156*Priority!D10/12,2)</f>
        <v>0</v>
      </c>
      <c r="S156" s="20">
        <f>MIN(Q156+R156,Priority!E10)</f>
        <v>0</v>
      </c>
      <c r="T156" s="20">
        <f>MIN(MAX(0,Q156+R156-S156),MAX(0,Overview!$B$11-SUM(I156,N156,S156,X156,AC156,AH156,AM156,AR156,AW156,BB156)-SUM(J156,O156)))</f>
        <v>0</v>
      </c>
      <c r="U156" s="20">
        <f t="shared" si="7"/>
        <v>0</v>
      </c>
      <c r="V156" s="20">
        <f t="shared" si="19"/>
        <v>0</v>
      </c>
      <c r="W156" s="20">
        <f>ROUND(V156*Priority!D11/12,2)</f>
        <v>0</v>
      </c>
      <c r="X156" s="20">
        <f>MIN(V156+W156,Priority!E11)</f>
        <v>0</v>
      </c>
      <c r="Y156" s="20">
        <f>MIN(MAX(0,V156+W156-X156),MAX(0,Overview!$B$11-SUM(I156,N156,S156,X156,AC156,AH156,AM156,AR156,AW156,BB156)-SUM(J156,O156,T156)))</f>
        <v>0</v>
      </c>
      <c r="Z156" s="20">
        <f t="shared" si="8"/>
        <v>0</v>
      </c>
      <c r="AA156" s="20">
        <f t="shared" si="20"/>
        <v>0</v>
      </c>
      <c r="AB156" s="20">
        <f>ROUND(AA156*Priority!D12/12,2)</f>
        <v>0</v>
      </c>
      <c r="AC156" s="20">
        <f>MIN(AA156+AB156,Priority!E12)</f>
        <v>0</v>
      </c>
      <c r="AD156" s="20">
        <f>MIN(MAX(0,AA156+AB156-AC156),MAX(0,Overview!$B$11-SUM(I156,N156,S156,X156,AC156,AH156,AM156,AR156,AW156,BB156)-SUM(J156,O156,T156,Y156)))</f>
        <v>0</v>
      </c>
      <c r="AE156" s="20">
        <f t="shared" si="9"/>
        <v>0</v>
      </c>
      <c r="AF156" s="20">
        <f t="shared" si="21"/>
        <v>0</v>
      </c>
      <c r="AG156" s="20">
        <f>ROUND(AF156*Priority!D13/12,2)</f>
        <v>0</v>
      </c>
      <c r="AH156" s="20">
        <f>MIN(AF156+AG156,Priority!E13)</f>
        <v>0</v>
      </c>
      <c r="AI156" s="20">
        <f>MIN(MAX(0,AF156+AG156-AH156),MAX(0,Overview!$B$11-SUM(I156,N156,S156,X156,AC156,AH156,AM156,AR156,AW156,BB156)-SUM(J156,O156,T156,Y156,AD156)))</f>
        <v>0</v>
      </c>
      <c r="AJ156" s="20">
        <f t="shared" si="10"/>
        <v>0</v>
      </c>
      <c r="AK156" s="20">
        <f t="shared" si="22"/>
        <v>0</v>
      </c>
      <c r="AL156" s="20">
        <f>ROUND(AK156*Priority!D14/12,2)</f>
        <v>0</v>
      </c>
      <c r="AM156" s="20">
        <f>MIN(AK156+AL156,Priority!E14)</f>
        <v>0</v>
      </c>
      <c r="AN156" s="20">
        <f>MIN(MAX(0,AK156+AL156-AM156),MAX(0,Overview!$B$11-SUM(I156,N156,S156,X156,AC156,AH156,AM156,AR156,AW156,BB156)-SUM(J156,O156,T156,Y156,AD156,AI156)))</f>
        <v>0</v>
      </c>
      <c r="AO156" s="20">
        <f t="shared" si="11"/>
        <v>0</v>
      </c>
      <c r="AP156" s="20">
        <f t="shared" si="23"/>
        <v>0</v>
      </c>
      <c r="AQ156" s="20">
        <f>ROUND(AP156*Priority!D15/12,2)</f>
        <v>0</v>
      </c>
      <c r="AR156" s="20">
        <f>MIN(AP156+AQ156,Priority!E15)</f>
        <v>0</v>
      </c>
      <c r="AS156" s="20">
        <f>MIN(MAX(0,AP156+AQ156-AR156),MAX(0,Overview!$B$11-SUM(I156,N156,S156,X156,AC156,AH156,AM156,AR156,AW156,BB156)-SUM(J156,O156,T156,Y156,AD156,AI156,AN156)))</f>
        <v>0</v>
      </c>
      <c r="AT156" s="20">
        <f t="shared" si="12"/>
        <v>0</v>
      </c>
      <c r="AU156" s="20">
        <f t="shared" si="24"/>
        <v>0</v>
      </c>
      <c r="AV156" s="20">
        <f>ROUND(AU156*Priority!D16/12,2)</f>
        <v>0</v>
      </c>
      <c r="AW156" s="20">
        <f>MIN(AU156+AV156,Priority!E16)</f>
        <v>0</v>
      </c>
      <c r="AX156" s="20">
        <f>MIN(MAX(0,AU156+AV156-AW156),MAX(0,Overview!$B$11-SUM(I156,N156,S156,X156,AC156,AH156,AM156,AR156,AW156,BB156)-SUM(J156,O156,T156,Y156,AD156,AI156,AN156,AS156)))</f>
        <v>0</v>
      </c>
      <c r="AY156" s="20">
        <f t="shared" si="13"/>
        <v>0</v>
      </c>
      <c r="AZ156" s="20">
        <f t="shared" si="25"/>
        <v>0</v>
      </c>
      <c r="BA156" s="20">
        <f>ROUND(AZ156*Priority!D17/12,2)</f>
        <v>0</v>
      </c>
      <c r="BB156" s="20">
        <f>MIN(AZ156+BA156,Priority!E17)</f>
        <v>0</v>
      </c>
      <c r="BC156" s="20">
        <f>MIN(MAX(0,AZ156+BA156-BB156),MAX(0,Overview!$B$11-SUM(I156,N156,S156,X156,AC156,AH156,AM156,AR156,AW156,BB156)-SUM(J156,O156,T156,Y156,AD156,AI156,AN156,AS156,AX156)))</f>
        <v>0</v>
      </c>
      <c r="BD156" s="20">
        <f t="shared" si="14"/>
        <v>0</v>
      </c>
    </row>
    <row r="157" ht="22.5" customHeight="1">
      <c r="A157" s="4">
        <v>150.0</v>
      </c>
      <c r="B157" s="20">
        <f t="shared" ref="B157:C157" si="172">SUM(G157,L157,Q157,V157,AA157,AF157,AK157,AP157,AU157,AZ157)</f>
        <v>0</v>
      </c>
      <c r="C157" s="20">
        <f t="shared" si="172"/>
        <v>0</v>
      </c>
      <c r="D157" s="20">
        <f t="shared" si="3"/>
        <v>0</v>
      </c>
      <c r="E157" s="20">
        <f t="shared" si="4"/>
        <v>0</v>
      </c>
      <c r="F157" s="20">
        <f>MAX(0,Overview!$B$11-D157)</f>
        <v>0</v>
      </c>
      <c r="G157" s="20">
        <f t="shared" si="16"/>
        <v>0</v>
      </c>
      <c r="H157" s="20">
        <f>ROUND(G157*Priority!D8/12,2)</f>
        <v>0</v>
      </c>
      <c r="I157" s="20">
        <f>MIN(G157+H157,Priority!E8)</f>
        <v>0</v>
      </c>
      <c r="J157" s="20">
        <f>MIN(MAX(0,G157+H157-I157),MAX(0,Overview!$B$11-SUM(I157,N157,S157,X157,AC157,AH157,AM157,AR157,AW157,BB157)))</f>
        <v>0</v>
      </c>
      <c r="K157" s="20">
        <f t="shared" si="5"/>
        <v>0</v>
      </c>
      <c r="L157" s="20">
        <f t="shared" si="17"/>
        <v>0</v>
      </c>
      <c r="M157" s="20">
        <f>ROUND(L157*Priority!D9/12,2)</f>
        <v>0</v>
      </c>
      <c r="N157" s="20">
        <f>MIN(L157+M157,Priority!E9)</f>
        <v>0</v>
      </c>
      <c r="O157" s="20">
        <f>MIN(MAX(0,L157+M157-N157),MAX(0,Overview!$B$11-SUM(I157,N157,S157,X157,AC157,AH157,AM157,AR157,AW157,BB157)-SUM(J157)))</f>
        <v>0</v>
      </c>
      <c r="P157" s="20">
        <f t="shared" si="6"/>
        <v>0</v>
      </c>
      <c r="Q157" s="20">
        <f t="shared" si="18"/>
        <v>0</v>
      </c>
      <c r="R157" s="20">
        <f>ROUND(Q157*Priority!D10/12,2)</f>
        <v>0</v>
      </c>
      <c r="S157" s="20">
        <f>MIN(Q157+R157,Priority!E10)</f>
        <v>0</v>
      </c>
      <c r="T157" s="20">
        <f>MIN(MAX(0,Q157+R157-S157),MAX(0,Overview!$B$11-SUM(I157,N157,S157,X157,AC157,AH157,AM157,AR157,AW157,BB157)-SUM(J157,O157)))</f>
        <v>0</v>
      </c>
      <c r="U157" s="20">
        <f t="shared" si="7"/>
        <v>0</v>
      </c>
      <c r="V157" s="20">
        <f t="shared" si="19"/>
        <v>0</v>
      </c>
      <c r="W157" s="20">
        <f>ROUND(V157*Priority!D11/12,2)</f>
        <v>0</v>
      </c>
      <c r="X157" s="20">
        <f>MIN(V157+W157,Priority!E11)</f>
        <v>0</v>
      </c>
      <c r="Y157" s="20">
        <f>MIN(MAX(0,V157+W157-X157),MAX(0,Overview!$B$11-SUM(I157,N157,S157,X157,AC157,AH157,AM157,AR157,AW157,BB157)-SUM(J157,O157,T157)))</f>
        <v>0</v>
      </c>
      <c r="Z157" s="20">
        <f t="shared" si="8"/>
        <v>0</v>
      </c>
      <c r="AA157" s="20">
        <f t="shared" si="20"/>
        <v>0</v>
      </c>
      <c r="AB157" s="20">
        <f>ROUND(AA157*Priority!D12/12,2)</f>
        <v>0</v>
      </c>
      <c r="AC157" s="20">
        <f>MIN(AA157+AB157,Priority!E12)</f>
        <v>0</v>
      </c>
      <c r="AD157" s="20">
        <f>MIN(MAX(0,AA157+AB157-AC157),MAX(0,Overview!$B$11-SUM(I157,N157,S157,X157,AC157,AH157,AM157,AR157,AW157,BB157)-SUM(J157,O157,T157,Y157)))</f>
        <v>0</v>
      </c>
      <c r="AE157" s="20">
        <f t="shared" si="9"/>
        <v>0</v>
      </c>
      <c r="AF157" s="20">
        <f t="shared" si="21"/>
        <v>0</v>
      </c>
      <c r="AG157" s="20">
        <f>ROUND(AF157*Priority!D13/12,2)</f>
        <v>0</v>
      </c>
      <c r="AH157" s="20">
        <f>MIN(AF157+AG157,Priority!E13)</f>
        <v>0</v>
      </c>
      <c r="AI157" s="20">
        <f>MIN(MAX(0,AF157+AG157-AH157),MAX(0,Overview!$B$11-SUM(I157,N157,S157,X157,AC157,AH157,AM157,AR157,AW157,BB157)-SUM(J157,O157,T157,Y157,AD157)))</f>
        <v>0</v>
      </c>
      <c r="AJ157" s="20">
        <f t="shared" si="10"/>
        <v>0</v>
      </c>
      <c r="AK157" s="20">
        <f t="shared" si="22"/>
        <v>0</v>
      </c>
      <c r="AL157" s="20">
        <f>ROUND(AK157*Priority!D14/12,2)</f>
        <v>0</v>
      </c>
      <c r="AM157" s="20">
        <f>MIN(AK157+AL157,Priority!E14)</f>
        <v>0</v>
      </c>
      <c r="AN157" s="20">
        <f>MIN(MAX(0,AK157+AL157-AM157),MAX(0,Overview!$B$11-SUM(I157,N157,S157,X157,AC157,AH157,AM157,AR157,AW157,BB157)-SUM(J157,O157,T157,Y157,AD157,AI157)))</f>
        <v>0</v>
      </c>
      <c r="AO157" s="20">
        <f t="shared" si="11"/>
        <v>0</v>
      </c>
      <c r="AP157" s="20">
        <f t="shared" si="23"/>
        <v>0</v>
      </c>
      <c r="AQ157" s="20">
        <f>ROUND(AP157*Priority!D15/12,2)</f>
        <v>0</v>
      </c>
      <c r="AR157" s="20">
        <f>MIN(AP157+AQ157,Priority!E15)</f>
        <v>0</v>
      </c>
      <c r="AS157" s="20">
        <f>MIN(MAX(0,AP157+AQ157-AR157),MAX(0,Overview!$B$11-SUM(I157,N157,S157,X157,AC157,AH157,AM157,AR157,AW157,BB157)-SUM(J157,O157,T157,Y157,AD157,AI157,AN157)))</f>
        <v>0</v>
      </c>
      <c r="AT157" s="20">
        <f t="shared" si="12"/>
        <v>0</v>
      </c>
      <c r="AU157" s="20">
        <f t="shared" si="24"/>
        <v>0</v>
      </c>
      <c r="AV157" s="20">
        <f>ROUND(AU157*Priority!D16/12,2)</f>
        <v>0</v>
      </c>
      <c r="AW157" s="20">
        <f>MIN(AU157+AV157,Priority!E16)</f>
        <v>0</v>
      </c>
      <c r="AX157" s="20">
        <f>MIN(MAX(0,AU157+AV157-AW157),MAX(0,Overview!$B$11-SUM(I157,N157,S157,X157,AC157,AH157,AM157,AR157,AW157,BB157)-SUM(J157,O157,T157,Y157,AD157,AI157,AN157,AS157)))</f>
        <v>0</v>
      </c>
      <c r="AY157" s="20">
        <f t="shared" si="13"/>
        <v>0</v>
      </c>
      <c r="AZ157" s="20">
        <f t="shared" si="25"/>
        <v>0</v>
      </c>
      <c r="BA157" s="20">
        <f>ROUND(AZ157*Priority!D17/12,2)</f>
        <v>0</v>
      </c>
      <c r="BB157" s="20">
        <f>MIN(AZ157+BA157,Priority!E17)</f>
        <v>0</v>
      </c>
      <c r="BC157" s="20">
        <f>MIN(MAX(0,AZ157+BA157-BB157),MAX(0,Overview!$B$11-SUM(I157,N157,S157,X157,AC157,AH157,AM157,AR157,AW157,BB157)-SUM(J157,O157,T157,Y157,AD157,AI157,AN157,AS157,AX157)))</f>
        <v>0</v>
      </c>
      <c r="BD157" s="20">
        <f t="shared" si="14"/>
        <v>0</v>
      </c>
    </row>
    <row r="158" ht="22.5" customHeight="1">
      <c r="A158" s="4">
        <v>151.0</v>
      </c>
      <c r="B158" s="20">
        <f t="shared" ref="B158:C158" si="173">SUM(G158,L158,Q158,V158,AA158,AF158,AK158,AP158,AU158,AZ158)</f>
        <v>0</v>
      </c>
      <c r="C158" s="20">
        <f t="shared" si="173"/>
        <v>0</v>
      </c>
      <c r="D158" s="20">
        <f t="shared" si="3"/>
        <v>0</v>
      </c>
      <c r="E158" s="20">
        <f t="shared" si="4"/>
        <v>0</v>
      </c>
      <c r="F158" s="20">
        <f>MAX(0,Overview!$B$11-D158)</f>
        <v>0</v>
      </c>
      <c r="G158" s="20">
        <f t="shared" si="16"/>
        <v>0</v>
      </c>
      <c r="H158" s="20">
        <f>ROUND(G158*Priority!D8/12,2)</f>
        <v>0</v>
      </c>
      <c r="I158" s="20">
        <f>MIN(G158+H158,Priority!E8)</f>
        <v>0</v>
      </c>
      <c r="J158" s="20">
        <f>MIN(MAX(0,G158+H158-I158),MAX(0,Overview!$B$11-SUM(I158,N158,S158,X158,AC158,AH158,AM158,AR158,AW158,BB158)))</f>
        <v>0</v>
      </c>
      <c r="K158" s="20">
        <f t="shared" si="5"/>
        <v>0</v>
      </c>
      <c r="L158" s="20">
        <f t="shared" si="17"/>
        <v>0</v>
      </c>
      <c r="M158" s="20">
        <f>ROUND(L158*Priority!D9/12,2)</f>
        <v>0</v>
      </c>
      <c r="N158" s="20">
        <f>MIN(L158+M158,Priority!E9)</f>
        <v>0</v>
      </c>
      <c r="O158" s="20">
        <f>MIN(MAX(0,L158+M158-N158),MAX(0,Overview!$B$11-SUM(I158,N158,S158,X158,AC158,AH158,AM158,AR158,AW158,BB158)-SUM(J158)))</f>
        <v>0</v>
      </c>
      <c r="P158" s="20">
        <f t="shared" si="6"/>
        <v>0</v>
      </c>
      <c r="Q158" s="20">
        <f t="shared" si="18"/>
        <v>0</v>
      </c>
      <c r="R158" s="20">
        <f>ROUND(Q158*Priority!D10/12,2)</f>
        <v>0</v>
      </c>
      <c r="S158" s="20">
        <f>MIN(Q158+R158,Priority!E10)</f>
        <v>0</v>
      </c>
      <c r="T158" s="20">
        <f>MIN(MAX(0,Q158+R158-S158),MAX(0,Overview!$B$11-SUM(I158,N158,S158,X158,AC158,AH158,AM158,AR158,AW158,BB158)-SUM(J158,O158)))</f>
        <v>0</v>
      </c>
      <c r="U158" s="20">
        <f t="shared" si="7"/>
        <v>0</v>
      </c>
      <c r="V158" s="20">
        <f t="shared" si="19"/>
        <v>0</v>
      </c>
      <c r="W158" s="20">
        <f>ROUND(V158*Priority!D11/12,2)</f>
        <v>0</v>
      </c>
      <c r="X158" s="20">
        <f>MIN(V158+W158,Priority!E11)</f>
        <v>0</v>
      </c>
      <c r="Y158" s="20">
        <f>MIN(MAX(0,V158+W158-X158),MAX(0,Overview!$B$11-SUM(I158,N158,S158,X158,AC158,AH158,AM158,AR158,AW158,BB158)-SUM(J158,O158,T158)))</f>
        <v>0</v>
      </c>
      <c r="Z158" s="20">
        <f t="shared" si="8"/>
        <v>0</v>
      </c>
      <c r="AA158" s="20">
        <f t="shared" si="20"/>
        <v>0</v>
      </c>
      <c r="AB158" s="20">
        <f>ROUND(AA158*Priority!D12/12,2)</f>
        <v>0</v>
      </c>
      <c r="AC158" s="20">
        <f>MIN(AA158+AB158,Priority!E12)</f>
        <v>0</v>
      </c>
      <c r="AD158" s="20">
        <f>MIN(MAX(0,AA158+AB158-AC158),MAX(0,Overview!$B$11-SUM(I158,N158,S158,X158,AC158,AH158,AM158,AR158,AW158,BB158)-SUM(J158,O158,T158,Y158)))</f>
        <v>0</v>
      </c>
      <c r="AE158" s="20">
        <f t="shared" si="9"/>
        <v>0</v>
      </c>
      <c r="AF158" s="20">
        <f t="shared" si="21"/>
        <v>0</v>
      </c>
      <c r="AG158" s="20">
        <f>ROUND(AF158*Priority!D13/12,2)</f>
        <v>0</v>
      </c>
      <c r="AH158" s="20">
        <f>MIN(AF158+AG158,Priority!E13)</f>
        <v>0</v>
      </c>
      <c r="AI158" s="20">
        <f>MIN(MAX(0,AF158+AG158-AH158),MAX(0,Overview!$B$11-SUM(I158,N158,S158,X158,AC158,AH158,AM158,AR158,AW158,BB158)-SUM(J158,O158,T158,Y158,AD158)))</f>
        <v>0</v>
      </c>
      <c r="AJ158" s="20">
        <f t="shared" si="10"/>
        <v>0</v>
      </c>
      <c r="AK158" s="20">
        <f t="shared" si="22"/>
        <v>0</v>
      </c>
      <c r="AL158" s="20">
        <f>ROUND(AK158*Priority!D14/12,2)</f>
        <v>0</v>
      </c>
      <c r="AM158" s="20">
        <f>MIN(AK158+AL158,Priority!E14)</f>
        <v>0</v>
      </c>
      <c r="AN158" s="20">
        <f>MIN(MAX(0,AK158+AL158-AM158),MAX(0,Overview!$B$11-SUM(I158,N158,S158,X158,AC158,AH158,AM158,AR158,AW158,BB158)-SUM(J158,O158,T158,Y158,AD158,AI158)))</f>
        <v>0</v>
      </c>
      <c r="AO158" s="20">
        <f t="shared" si="11"/>
        <v>0</v>
      </c>
      <c r="AP158" s="20">
        <f t="shared" si="23"/>
        <v>0</v>
      </c>
      <c r="AQ158" s="20">
        <f>ROUND(AP158*Priority!D15/12,2)</f>
        <v>0</v>
      </c>
      <c r="AR158" s="20">
        <f>MIN(AP158+AQ158,Priority!E15)</f>
        <v>0</v>
      </c>
      <c r="AS158" s="20">
        <f>MIN(MAX(0,AP158+AQ158-AR158),MAX(0,Overview!$B$11-SUM(I158,N158,S158,X158,AC158,AH158,AM158,AR158,AW158,BB158)-SUM(J158,O158,T158,Y158,AD158,AI158,AN158)))</f>
        <v>0</v>
      </c>
      <c r="AT158" s="20">
        <f t="shared" si="12"/>
        <v>0</v>
      </c>
      <c r="AU158" s="20">
        <f t="shared" si="24"/>
        <v>0</v>
      </c>
      <c r="AV158" s="20">
        <f>ROUND(AU158*Priority!D16/12,2)</f>
        <v>0</v>
      </c>
      <c r="AW158" s="20">
        <f>MIN(AU158+AV158,Priority!E16)</f>
        <v>0</v>
      </c>
      <c r="AX158" s="20">
        <f>MIN(MAX(0,AU158+AV158-AW158),MAX(0,Overview!$B$11-SUM(I158,N158,S158,X158,AC158,AH158,AM158,AR158,AW158,BB158)-SUM(J158,O158,T158,Y158,AD158,AI158,AN158,AS158)))</f>
        <v>0</v>
      </c>
      <c r="AY158" s="20">
        <f t="shared" si="13"/>
        <v>0</v>
      </c>
      <c r="AZ158" s="20">
        <f t="shared" si="25"/>
        <v>0</v>
      </c>
      <c r="BA158" s="20">
        <f>ROUND(AZ158*Priority!D17/12,2)</f>
        <v>0</v>
      </c>
      <c r="BB158" s="20">
        <f>MIN(AZ158+BA158,Priority!E17)</f>
        <v>0</v>
      </c>
      <c r="BC158" s="20">
        <f>MIN(MAX(0,AZ158+BA158-BB158),MAX(0,Overview!$B$11-SUM(I158,N158,S158,X158,AC158,AH158,AM158,AR158,AW158,BB158)-SUM(J158,O158,T158,Y158,AD158,AI158,AN158,AS158,AX158)))</f>
        <v>0</v>
      </c>
      <c r="BD158" s="20">
        <f t="shared" si="14"/>
        <v>0</v>
      </c>
    </row>
    <row r="159" ht="22.5" customHeight="1">
      <c r="A159" s="4">
        <v>152.0</v>
      </c>
      <c r="B159" s="20">
        <f t="shared" ref="B159:C159" si="174">SUM(G159,L159,Q159,V159,AA159,AF159,AK159,AP159,AU159,AZ159)</f>
        <v>0</v>
      </c>
      <c r="C159" s="20">
        <f t="shared" si="174"/>
        <v>0</v>
      </c>
      <c r="D159" s="20">
        <f t="shared" si="3"/>
        <v>0</v>
      </c>
      <c r="E159" s="20">
        <f t="shared" si="4"/>
        <v>0</v>
      </c>
      <c r="F159" s="20">
        <f>MAX(0,Overview!$B$11-D159)</f>
        <v>0</v>
      </c>
      <c r="G159" s="20">
        <f t="shared" si="16"/>
        <v>0</v>
      </c>
      <c r="H159" s="20">
        <f>ROUND(G159*Priority!D8/12,2)</f>
        <v>0</v>
      </c>
      <c r="I159" s="20">
        <f>MIN(G159+H159,Priority!E8)</f>
        <v>0</v>
      </c>
      <c r="J159" s="20">
        <f>MIN(MAX(0,G159+H159-I159),MAX(0,Overview!$B$11-SUM(I159,N159,S159,X159,AC159,AH159,AM159,AR159,AW159,BB159)))</f>
        <v>0</v>
      </c>
      <c r="K159" s="20">
        <f t="shared" si="5"/>
        <v>0</v>
      </c>
      <c r="L159" s="20">
        <f t="shared" si="17"/>
        <v>0</v>
      </c>
      <c r="M159" s="20">
        <f>ROUND(L159*Priority!D9/12,2)</f>
        <v>0</v>
      </c>
      <c r="N159" s="20">
        <f>MIN(L159+M159,Priority!E9)</f>
        <v>0</v>
      </c>
      <c r="O159" s="20">
        <f>MIN(MAX(0,L159+M159-N159),MAX(0,Overview!$B$11-SUM(I159,N159,S159,X159,AC159,AH159,AM159,AR159,AW159,BB159)-SUM(J159)))</f>
        <v>0</v>
      </c>
      <c r="P159" s="20">
        <f t="shared" si="6"/>
        <v>0</v>
      </c>
      <c r="Q159" s="20">
        <f t="shared" si="18"/>
        <v>0</v>
      </c>
      <c r="R159" s="20">
        <f>ROUND(Q159*Priority!D10/12,2)</f>
        <v>0</v>
      </c>
      <c r="S159" s="20">
        <f>MIN(Q159+R159,Priority!E10)</f>
        <v>0</v>
      </c>
      <c r="T159" s="20">
        <f>MIN(MAX(0,Q159+R159-S159),MAX(0,Overview!$B$11-SUM(I159,N159,S159,X159,AC159,AH159,AM159,AR159,AW159,BB159)-SUM(J159,O159)))</f>
        <v>0</v>
      </c>
      <c r="U159" s="20">
        <f t="shared" si="7"/>
        <v>0</v>
      </c>
      <c r="V159" s="20">
        <f t="shared" si="19"/>
        <v>0</v>
      </c>
      <c r="W159" s="20">
        <f>ROUND(V159*Priority!D11/12,2)</f>
        <v>0</v>
      </c>
      <c r="X159" s="20">
        <f>MIN(V159+W159,Priority!E11)</f>
        <v>0</v>
      </c>
      <c r="Y159" s="20">
        <f>MIN(MAX(0,V159+W159-X159),MAX(0,Overview!$B$11-SUM(I159,N159,S159,X159,AC159,AH159,AM159,AR159,AW159,BB159)-SUM(J159,O159,T159)))</f>
        <v>0</v>
      </c>
      <c r="Z159" s="20">
        <f t="shared" si="8"/>
        <v>0</v>
      </c>
      <c r="AA159" s="20">
        <f t="shared" si="20"/>
        <v>0</v>
      </c>
      <c r="AB159" s="20">
        <f>ROUND(AA159*Priority!D12/12,2)</f>
        <v>0</v>
      </c>
      <c r="AC159" s="20">
        <f>MIN(AA159+AB159,Priority!E12)</f>
        <v>0</v>
      </c>
      <c r="AD159" s="20">
        <f>MIN(MAX(0,AA159+AB159-AC159),MAX(0,Overview!$B$11-SUM(I159,N159,S159,X159,AC159,AH159,AM159,AR159,AW159,BB159)-SUM(J159,O159,T159,Y159)))</f>
        <v>0</v>
      </c>
      <c r="AE159" s="20">
        <f t="shared" si="9"/>
        <v>0</v>
      </c>
      <c r="AF159" s="20">
        <f t="shared" si="21"/>
        <v>0</v>
      </c>
      <c r="AG159" s="20">
        <f>ROUND(AF159*Priority!D13/12,2)</f>
        <v>0</v>
      </c>
      <c r="AH159" s="20">
        <f>MIN(AF159+AG159,Priority!E13)</f>
        <v>0</v>
      </c>
      <c r="AI159" s="20">
        <f>MIN(MAX(0,AF159+AG159-AH159),MAX(0,Overview!$B$11-SUM(I159,N159,S159,X159,AC159,AH159,AM159,AR159,AW159,BB159)-SUM(J159,O159,T159,Y159,AD159)))</f>
        <v>0</v>
      </c>
      <c r="AJ159" s="20">
        <f t="shared" si="10"/>
        <v>0</v>
      </c>
      <c r="AK159" s="20">
        <f t="shared" si="22"/>
        <v>0</v>
      </c>
      <c r="AL159" s="20">
        <f>ROUND(AK159*Priority!D14/12,2)</f>
        <v>0</v>
      </c>
      <c r="AM159" s="20">
        <f>MIN(AK159+AL159,Priority!E14)</f>
        <v>0</v>
      </c>
      <c r="AN159" s="20">
        <f>MIN(MAX(0,AK159+AL159-AM159),MAX(0,Overview!$B$11-SUM(I159,N159,S159,X159,AC159,AH159,AM159,AR159,AW159,BB159)-SUM(J159,O159,T159,Y159,AD159,AI159)))</f>
        <v>0</v>
      </c>
      <c r="AO159" s="20">
        <f t="shared" si="11"/>
        <v>0</v>
      </c>
      <c r="AP159" s="20">
        <f t="shared" si="23"/>
        <v>0</v>
      </c>
      <c r="AQ159" s="20">
        <f>ROUND(AP159*Priority!D15/12,2)</f>
        <v>0</v>
      </c>
      <c r="AR159" s="20">
        <f>MIN(AP159+AQ159,Priority!E15)</f>
        <v>0</v>
      </c>
      <c r="AS159" s="20">
        <f>MIN(MAX(0,AP159+AQ159-AR159),MAX(0,Overview!$B$11-SUM(I159,N159,S159,X159,AC159,AH159,AM159,AR159,AW159,BB159)-SUM(J159,O159,T159,Y159,AD159,AI159,AN159)))</f>
        <v>0</v>
      </c>
      <c r="AT159" s="20">
        <f t="shared" si="12"/>
        <v>0</v>
      </c>
      <c r="AU159" s="20">
        <f t="shared" si="24"/>
        <v>0</v>
      </c>
      <c r="AV159" s="20">
        <f>ROUND(AU159*Priority!D16/12,2)</f>
        <v>0</v>
      </c>
      <c r="AW159" s="20">
        <f>MIN(AU159+AV159,Priority!E16)</f>
        <v>0</v>
      </c>
      <c r="AX159" s="20">
        <f>MIN(MAX(0,AU159+AV159-AW159),MAX(0,Overview!$B$11-SUM(I159,N159,S159,X159,AC159,AH159,AM159,AR159,AW159,BB159)-SUM(J159,O159,T159,Y159,AD159,AI159,AN159,AS159)))</f>
        <v>0</v>
      </c>
      <c r="AY159" s="20">
        <f t="shared" si="13"/>
        <v>0</v>
      </c>
      <c r="AZ159" s="20">
        <f t="shared" si="25"/>
        <v>0</v>
      </c>
      <c r="BA159" s="20">
        <f>ROUND(AZ159*Priority!D17/12,2)</f>
        <v>0</v>
      </c>
      <c r="BB159" s="20">
        <f>MIN(AZ159+BA159,Priority!E17)</f>
        <v>0</v>
      </c>
      <c r="BC159" s="20">
        <f>MIN(MAX(0,AZ159+BA159-BB159),MAX(0,Overview!$B$11-SUM(I159,N159,S159,X159,AC159,AH159,AM159,AR159,AW159,BB159)-SUM(J159,O159,T159,Y159,AD159,AI159,AN159,AS159,AX159)))</f>
        <v>0</v>
      </c>
      <c r="BD159" s="20">
        <f t="shared" si="14"/>
        <v>0</v>
      </c>
    </row>
    <row r="160" ht="22.5" customHeight="1">
      <c r="A160" s="4">
        <v>153.0</v>
      </c>
      <c r="B160" s="20">
        <f t="shared" ref="B160:C160" si="175">SUM(G160,L160,Q160,V160,AA160,AF160,AK160,AP160,AU160,AZ160)</f>
        <v>0</v>
      </c>
      <c r="C160" s="20">
        <f t="shared" si="175"/>
        <v>0</v>
      </c>
      <c r="D160" s="20">
        <f t="shared" si="3"/>
        <v>0</v>
      </c>
      <c r="E160" s="20">
        <f t="shared" si="4"/>
        <v>0</v>
      </c>
      <c r="F160" s="20">
        <f>MAX(0,Overview!$B$11-D160)</f>
        <v>0</v>
      </c>
      <c r="G160" s="20">
        <f t="shared" si="16"/>
        <v>0</v>
      </c>
      <c r="H160" s="20">
        <f>ROUND(G160*Priority!D8/12,2)</f>
        <v>0</v>
      </c>
      <c r="I160" s="20">
        <f>MIN(G160+H160,Priority!E8)</f>
        <v>0</v>
      </c>
      <c r="J160" s="20">
        <f>MIN(MAX(0,G160+H160-I160),MAX(0,Overview!$B$11-SUM(I160,N160,S160,X160,AC160,AH160,AM160,AR160,AW160,BB160)))</f>
        <v>0</v>
      </c>
      <c r="K160" s="20">
        <f t="shared" si="5"/>
        <v>0</v>
      </c>
      <c r="L160" s="20">
        <f t="shared" si="17"/>
        <v>0</v>
      </c>
      <c r="M160" s="20">
        <f>ROUND(L160*Priority!D9/12,2)</f>
        <v>0</v>
      </c>
      <c r="N160" s="20">
        <f>MIN(L160+M160,Priority!E9)</f>
        <v>0</v>
      </c>
      <c r="O160" s="20">
        <f>MIN(MAX(0,L160+M160-N160),MAX(0,Overview!$B$11-SUM(I160,N160,S160,X160,AC160,AH160,AM160,AR160,AW160,BB160)-SUM(J160)))</f>
        <v>0</v>
      </c>
      <c r="P160" s="20">
        <f t="shared" si="6"/>
        <v>0</v>
      </c>
      <c r="Q160" s="20">
        <f t="shared" si="18"/>
        <v>0</v>
      </c>
      <c r="R160" s="20">
        <f>ROUND(Q160*Priority!D10/12,2)</f>
        <v>0</v>
      </c>
      <c r="S160" s="20">
        <f>MIN(Q160+R160,Priority!E10)</f>
        <v>0</v>
      </c>
      <c r="T160" s="20">
        <f>MIN(MAX(0,Q160+R160-S160),MAX(0,Overview!$B$11-SUM(I160,N160,S160,X160,AC160,AH160,AM160,AR160,AW160,BB160)-SUM(J160,O160)))</f>
        <v>0</v>
      </c>
      <c r="U160" s="20">
        <f t="shared" si="7"/>
        <v>0</v>
      </c>
      <c r="V160" s="20">
        <f t="shared" si="19"/>
        <v>0</v>
      </c>
      <c r="W160" s="20">
        <f>ROUND(V160*Priority!D11/12,2)</f>
        <v>0</v>
      </c>
      <c r="X160" s="20">
        <f>MIN(V160+W160,Priority!E11)</f>
        <v>0</v>
      </c>
      <c r="Y160" s="20">
        <f>MIN(MAX(0,V160+W160-X160),MAX(0,Overview!$B$11-SUM(I160,N160,S160,X160,AC160,AH160,AM160,AR160,AW160,BB160)-SUM(J160,O160,T160)))</f>
        <v>0</v>
      </c>
      <c r="Z160" s="20">
        <f t="shared" si="8"/>
        <v>0</v>
      </c>
      <c r="AA160" s="20">
        <f t="shared" si="20"/>
        <v>0</v>
      </c>
      <c r="AB160" s="20">
        <f>ROUND(AA160*Priority!D12/12,2)</f>
        <v>0</v>
      </c>
      <c r="AC160" s="20">
        <f>MIN(AA160+AB160,Priority!E12)</f>
        <v>0</v>
      </c>
      <c r="AD160" s="20">
        <f>MIN(MAX(0,AA160+AB160-AC160),MAX(0,Overview!$B$11-SUM(I160,N160,S160,X160,AC160,AH160,AM160,AR160,AW160,BB160)-SUM(J160,O160,T160,Y160)))</f>
        <v>0</v>
      </c>
      <c r="AE160" s="20">
        <f t="shared" si="9"/>
        <v>0</v>
      </c>
      <c r="AF160" s="20">
        <f t="shared" si="21"/>
        <v>0</v>
      </c>
      <c r="AG160" s="20">
        <f>ROUND(AF160*Priority!D13/12,2)</f>
        <v>0</v>
      </c>
      <c r="AH160" s="20">
        <f>MIN(AF160+AG160,Priority!E13)</f>
        <v>0</v>
      </c>
      <c r="AI160" s="20">
        <f>MIN(MAX(0,AF160+AG160-AH160),MAX(0,Overview!$B$11-SUM(I160,N160,S160,X160,AC160,AH160,AM160,AR160,AW160,BB160)-SUM(J160,O160,T160,Y160,AD160)))</f>
        <v>0</v>
      </c>
      <c r="AJ160" s="20">
        <f t="shared" si="10"/>
        <v>0</v>
      </c>
      <c r="AK160" s="20">
        <f t="shared" si="22"/>
        <v>0</v>
      </c>
      <c r="AL160" s="20">
        <f>ROUND(AK160*Priority!D14/12,2)</f>
        <v>0</v>
      </c>
      <c r="AM160" s="20">
        <f>MIN(AK160+AL160,Priority!E14)</f>
        <v>0</v>
      </c>
      <c r="AN160" s="20">
        <f>MIN(MAX(0,AK160+AL160-AM160),MAX(0,Overview!$B$11-SUM(I160,N160,S160,X160,AC160,AH160,AM160,AR160,AW160,BB160)-SUM(J160,O160,T160,Y160,AD160,AI160)))</f>
        <v>0</v>
      </c>
      <c r="AO160" s="20">
        <f t="shared" si="11"/>
        <v>0</v>
      </c>
      <c r="AP160" s="20">
        <f t="shared" si="23"/>
        <v>0</v>
      </c>
      <c r="AQ160" s="20">
        <f>ROUND(AP160*Priority!D15/12,2)</f>
        <v>0</v>
      </c>
      <c r="AR160" s="20">
        <f>MIN(AP160+AQ160,Priority!E15)</f>
        <v>0</v>
      </c>
      <c r="AS160" s="20">
        <f>MIN(MAX(0,AP160+AQ160-AR160),MAX(0,Overview!$B$11-SUM(I160,N160,S160,X160,AC160,AH160,AM160,AR160,AW160,BB160)-SUM(J160,O160,T160,Y160,AD160,AI160,AN160)))</f>
        <v>0</v>
      </c>
      <c r="AT160" s="20">
        <f t="shared" si="12"/>
        <v>0</v>
      </c>
      <c r="AU160" s="20">
        <f t="shared" si="24"/>
        <v>0</v>
      </c>
      <c r="AV160" s="20">
        <f>ROUND(AU160*Priority!D16/12,2)</f>
        <v>0</v>
      </c>
      <c r="AW160" s="20">
        <f>MIN(AU160+AV160,Priority!E16)</f>
        <v>0</v>
      </c>
      <c r="AX160" s="20">
        <f>MIN(MAX(0,AU160+AV160-AW160),MAX(0,Overview!$B$11-SUM(I160,N160,S160,X160,AC160,AH160,AM160,AR160,AW160,BB160)-SUM(J160,O160,T160,Y160,AD160,AI160,AN160,AS160)))</f>
        <v>0</v>
      </c>
      <c r="AY160" s="20">
        <f t="shared" si="13"/>
        <v>0</v>
      </c>
      <c r="AZ160" s="20">
        <f t="shared" si="25"/>
        <v>0</v>
      </c>
      <c r="BA160" s="20">
        <f>ROUND(AZ160*Priority!D17/12,2)</f>
        <v>0</v>
      </c>
      <c r="BB160" s="20">
        <f>MIN(AZ160+BA160,Priority!E17)</f>
        <v>0</v>
      </c>
      <c r="BC160" s="20">
        <f>MIN(MAX(0,AZ160+BA160-BB160),MAX(0,Overview!$B$11-SUM(I160,N160,S160,X160,AC160,AH160,AM160,AR160,AW160,BB160)-SUM(J160,O160,T160,Y160,AD160,AI160,AN160,AS160,AX160)))</f>
        <v>0</v>
      </c>
      <c r="BD160" s="20">
        <f t="shared" si="14"/>
        <v>0</v>
      </c>
    </row>
    <row r="161" ht="22.5" customHeight="1">
      <c r="A161" s="4">
        <v>154.0</v>
      </c>
      <c r="B161" s="20">
        <f t="shared" ref="B161:C161" si="176">SUM(G161,L161,Q161,V161,AA161,AF161,AK161,AP161,AU161,AZ161)</f>
        <v>0</v>
      </c>
      <c r="C161" s="20">
        <f t="shared" si="176"/>
        <v>0</v>
      </c>
      <c r="D161" s="20">
        <f t="shared" si="3"/>
        <v>0</v>
      </c>
      <c r="E161" s="20">
        <f t="shared" si="4"/>
        <v>0</v>
      </c>
      <c r="F161" s="20">
        <f>MAX(0,Overview!$B$11-D161)</f>
        <v>0</v>
      </c>
      <c r="G161" s="20">
        <f t="shared" si="16"/>
        <v>0</v>
      </c>
      <c r="H161" s="20">
        <f>ROUND(G161*Priority!D8/12,2)</f>
        <v>0</v>
      </c>
      <c r="I161" s="20">
        <f>MIN(G161+H161,Priority!E8)</f>
        <v>0</v>
      </c>
      <c r="J161" s="20">
        <f>MIN(MAX(0,G161+H161-I161),MAX(0,Overview!$B$11-SUM(I161,N161,S161,X161,AC161,AH161,AM161,AR161,AW161,BB161)))</f>
        <v>0</v>
      </c>
      <c r="K161" s="20">
        <f t="shared" si="5"/>
        <v>0</v>
      </c>
      <c r="L161" s="20">
        <f t="shared" si="17"/>
        <v>0</v>
      </c>
      <c r="M161" s="20">
        <f>ROUND(L161*Priority!D9/12,2)</f>
        <v>0</v>
      </c>
      <c r="N161" s="20">
        <f>MIN(L161+M161,Priority!E9)</f>
        <v>0</v>
      </c>
      <c r="O161" s="20">
        <f>MIN(MAX(0,L161+M161-N161),MAX(0,Overview!$B$11-SUM(I161,N161,S161,X161,AC161,AH161,AM161,AR161,AW161,BB161)-SUM(J161)))</f>
        <v>0</v>
      </c>
      <c r="P161" s="20">
        <f t="shared" si="6"/>
        <v>0</v>
      </c>
      <c r="Q161" s="20">
        <f t="shared" si="18"/>
        <v>0</v>
      </c>
      <c r="R161" s="20">
        <f>ROUND(Q161*Priority!D10/12,2)</f>
        <v>0</v>
      </c>
      <c r="S161" s="20">
        <f>MIN(Q161+R161,Priority!E10)</f>
        <v>0</v>
      </c>
      <c r="T161" s="20">
        <f>MIN(MAX(0,Q161+R161-S161),MAX(0,Overview!$B$11-SUM(I161,N161,S161,X161,AC161,AH161,AM161,AR161,AW161,BB161)-SUM(J161,O161)))</f>
        <v>0</v>
      </c>
      <c r="U161" s="20">
        <f t="shared" si="7"/>
        <v>0</v>
      </c>
      <c r="V161" s="20">
        <f t="shared" si="19"/>
        <v>0</v>
      </c>
      <c r="W161" s="20">
        <f>ROUND(V161*Priority!D11/12,2)</f>
        <v>0</v>
      </c>
      <c r="X161" s="20">
        <f>MIN(V161+W161,Priority!E11)</f>
        <v>0</v>
      </c>
      <c r="Y161" s="20">
        <f>MIN(MAX(0,V161+W161-X161),MAX(0,Overview!$B$11-SUM(I161,N161,S161,X161,AC161,AH161,AM161,AR161,AW161,BB161)-SUM(J161,O161,T161)))</f>
        <v>0</v>
      </c>
      <c r="Z161" s="20">
        <f t="shared" si="8"/>
        <v>0</v>
      </c>
      <c r="AA161" s="20">
        <f t="shared" si="20"/>
        <v>0</v>
      </c>
      <c r="AB161" s="20">
        <f>ROUND(AA161*Priority!D12/12,2)</f>
        <v>0</v>
      </c>
      <c r="AC161" s="20">
        <f>MIN(AA161+AB161,Priority!E12)</f>
        <v>0</v>
      </c>
      <c r="AD161" s="20">
        <f>MIN(MAX(0,AA161+AB161-AC161),MAX(0,Overview!$B$11-SUM(I161,N161,S161,X161,AC161,AH161,AM161,AR161,AW161,BB161)-SUM(J161,O161,T161,Y161)))</f>
        <v>0</v>
      </c>
      <c r="AE161" s="20">
        <f t="shared" si="9"/>
        <v>0</v>
      </c>
      <c r="AF161" s="20">
        <f t="shared" si="21"/>
        <v>0</v>
      </c>
      <c r="AG161" s="20">
        <f>ROUND(AF161*Priority!D13/12,2)</f>
        <v>0</v>
      </c>
      <c r="AH161" s="20">
        <f>MIN(AF161+AG161,Priority!E13)</f>
        <v>0</v>
      </c>
      <c r="AI161" s="20">
        <f>MIN(MAX(0,AF161+AG161-AH161),MAX(0,Overview!$B$11-SUM(I161,N161,S161,X161,AC161,AH161,AM161,AR161,AW161,BB161)-SUM(J161,O161,T161,Y161,AD161)))</f>
        <v>0</v>
      </c>
      <c r="AJ161" s="20">
        <f t="shared" si="10"/>
        <v>0</v>
      </c>
      <c r="AK161" s="20">
        <f t="shared" si="22"/>
        <v>0</v>
      </c>
      <c r="AL161" s="20">
        <f>ROUND(AK161*Priority!D14/12,2)</f>
        <v>0</v>
      </c>
      <c r="AM161" s="20">
        <f>MIN(AK161+AL161,Priority!E14)</f>
        <v>0</v>
      </c>
      <c r="AN161" s="20">
        <f>MIN(MAX(0,AK161+AL161-AM161),MAX(0,Overview!$B$11-SUM(I161,N161,S161,X161,AC161,AH161,AM161,AR161,AW161,BB161)-SUM(J161,O161,T161,Y161,AD161,AI161)))</f>
        <v>0</v>
      </c>
      <c r="AO161" s="20">
        <f t="shared" si="11"/>
        <v>0</v>
      </c>
      <c r="AP161" s="20">
        <f t="shared" si="23"/>
        <v>0</v>
      </c>
      <c r="AQ161" s="20">
        <f>ROUND(AP161*Priority!D15/12,2)</f>
        <v>0</v>
      </c>
      <c r="AR161" s="20">
        <f>MIN(AP161+AQ161,Priority!E15)</f>
        <v>0</v>
      </c>
      <c r="AS161" s="20">
        <f>MIN(MAX(0,AP161+AQ161-AR161),MAX(0,Overview!$B$11-SUM(I161,N161,S161,X161,AC161,AH161,AM161,AR161,AW161,BB161)-SUM(J161,O161,T161,Y161,AD161,AI161,AN161)))</f>
        <v>0</v>
      </c>
      <c r="AT161" s="20">
        <f t="shared" si="12"/>
        <v>0</v>
      </c>
      <c r="AU161" s="20">
        <f t="shared" si="24"/>
        <v>0</v>
      </c>
      <c r="AV161" s="20">
        <f>ROUND(AU161*Priority!D16/12,2)</f>
        <v>0</v>
      </c>
      <c r="AW161" s="20">
        <f>MIN(AU161+AV161,Priority!E16)</f>
        <v>0</v>
      </c>
      <c r="AX161" s="20">
        <f>MIN(MAX(0,AU161+AV161-AW161),MAX(0,Overview!$B$11-SUM(I161,N161,S161,X161,AC161,AH161,AM161,AR161,AW161,BB161)-SUM(J161,O161,T161,Y161,AD161,AI161,AN161,AS161)))</f>
        <v>0</v>
      </c>
      <c r="AY161" s="20">
        <f t="shared" si="13"/>
        <v>0</v>
      </c>
      <c r="AZ161" s="20">
        <f t="shared" si="25"/>
        <v>0</v>
      </c>
      <c r="BA161" s="20">
        <f>ROUND(AZ161*Priority!D17/12,2)</f>
        <v>0</v>
      </c>
      <c r="BB161" s="20">
        <f>MIN(AZ161+BA161,Priority!E17)</f>
        <v>0</v>
      </c>
      <c r="BC161" s="20">
        <f>MIN(MAX(0,AZ161+BA161-BB161),MAX(0,Overview!$B$11-SUM(I161,N161,S161,X161,AC161,AH161,AM161,AR161,AW161,BB161)-SUM(J161,O161,T161,Y161,AD161,AI161,AN161,AS161,AX161)))</f>
        <v>0</v>
      </c>
      <c r="BD161" s="20">
        <f t="shared" si="14"/>
        <v>0</v>
      </c>
    </row>
    <row r="162" ht="22.5" customHeight="1">
      <c r="A162" s="4">
        <v>155.0</v>
      </c>
      <c r="B162" s="20">
        <f t="shared" ref="B162:C162" si="177">SUM(G162,L162,Q162,V162,AA162,AF162,AK162,AP162,AU162,AZ162)</f>
        <v>0</v>
      </c>
      <c r="C162" s="20">
        <f t="shared" si="177"/>
        <v>0</v>
      </c>
      <c r="D162" s="20">
        <f t="shared" si="3"/>
        <v>0</v>
      </c>
      <c r="E162" s="20">
        <f t="shared" si="4"/>
        <v>0</v>
      </c>
      <c r="F162" s="20">
        <f>MAX(0,Overview!$B$11-D162)</f>
        <v>0</v>
      </c>
      <c r="G162" s="20">
        <f t="shared" si="16"/>
        <v>0</v>
      </c>
      <c r="H162" s="20">
        <f>ROUND(G162*Priority!D8/12,2)</f>
        <v>0</v>
      </c>
      <c r="I162" s="20">
        <f>MIN(G162+H162,Priority!E8)</f>
        <v>0</v>
      </c>
      <c r="J162" s="20">
        <f>MIN(MAX(0,G162+H162-I162),MAX(0,Overview!$B$11-SUM(I162,N162,S162,X162,AC162,AH162,AM162,AR162,AW162,BB162)))</f>
        <v>0</v>
      </c>
      <c r="K162" s="20">
        <f t="shared" si="5"/>
        <v>0</v>
      </c>
      <c r="L162" s="20">
        <f t="shared" si="17"/>
        <v>0</v>
      </c>
      <c r="M162" s="20">
        <f>ROUND(L162*Priority!D9/12,2)</f>
        <v>0</v>
      </c>
      <c r="N162" s="20">
        <f>MIN(L162+M162,Priority!E9)</f>
        <v>0</v>
      </c>
      <c r="O162" s="20">
        <f>MIN(MAX(0,L162+M162-N162),MAX(0,Overview!$B$11-SUM(I162,N162,S162,X162,AC162,AH162,AM162,AR162,AW162,BB162)-SUM(J162)))</f>
        <v>0</v>
      </c>
      <c r="P162" s="20">
        <f t="shared" si="6"/>
        <v>0</v>
      </c>
      <c r="Q162" s="20">
        <f t="shared" si="18"/>
        <v>0</v>
      </c>
      <c r="R162" s="20">
        <f>ROUND(Q162*Priority!D10/12,2)</f>
        <v>0</v>
      </c>
      <c r="S162" s="20">
        <f>MIN(Q162+R162,Priority!E10)</f>
        <v>0</v>
      </c>
      <c r="T162" s="20">
        <f>MIN(MAX(0,Q162+R162-S162),MAX(0,Overview!$B$11-SUM(I162,N162,S162,X162,AC162,AH162,AM162,AR162,AW162,BB162)-SUM(J162,O162)))</f>
        <v>0</v>
      </c>
      <c r="U162" s="20">
        <f t="shared" si="7"/>
        <v>0</v>
      </c>
      <c r="V162" s="20">
        <f t="shared" si="19"/>
        <v>0</v>
      </c>
      <c r="W162" s="20">
        <f>ROUND(V162*Priority!D11/12,2)</f>
        <v>0</v>
      </c>
      <c r="X162" s="20">
        <f>MIN(V162+W162,Priority!E11)</f>
        <v>0</v>
      </c>
      <c r="Y162" s="20">
        <f>MIN(MAX(0,V162+W162-X162),MAX(0,Overview!$B$11-SUM(I162,N162,S162,X162,AC162,AH162,AM162,AR162,AW162,BB162)-SUM(J162,O162,T162)))</f>
        <v>0</v>
      </c>
      <c r="Z162" s="20">
        <f t="shared" si="8"/>
        <v>0</v>
      </c>
      <c r="AA162" s="20">
        <f t="shared" si="20"/>
        <v>0</v>
      </c>
      <c r="AB162" s="20">
        <f>ROUND(AA162*Priority!D12/12,2)</f>
        <v>0</v>
      </c>
      <c r="AC162" s="20">
        <f>MIN(AA162+AB162,Priority!E12)</f>
        <v>0</v>
      </c>
      <c r="AD162" s="20">
        <f>MIN(MAX(0,AA162+AB162-AC162),MAX(0,Overview!$B$11-SUM(I162,N162,S162,X162,AC162,AH162,AM162,AR162,AW162,BB162)-SUM(J162,O162,T162,Y162)))</f>
        <v>0</v>
      </c>
      <c r="AE162" s="20">
        <f t="shared" si="9"/>
        <v>0</v>
      </c>
      <c r="AF162" s="20">
        <f t="shared" si="21"/>
        <v>0</v>
      </c>
      <c r="AG162" s="20">
        <f>ROUND(AF162*Priority!D13/12,2)</f>
        <v>0</v>
      </c>
      <c r="AH162" s="20">
        <f>MIN(AF162+AG162,Priority!E13)</f>
        <v>0</v>
      </c>
      <c r="AI162" s="20">
        <f>MIN(MAX(0,AF162+AG162-AH162),MAX(0,Overview!$B$11-SUM(I162,N162,S162,X162,AC162,AH162,AM162,AR162,AW162,BB162)-SUM(J162,O162,T162,Y162,AD162)))</f>
        <v>0</v>
      </c>
      <c r="AJ162" s="20">
        <f t="shared" si="10"/>
        <v>0</v>
      </c>
      <c r="AK162" s="20">
        <f t="shared" si="22"/>
        <v>0</v>
      </c>
      <c r="AL162" s="20">
        <f>ROUND(AK162*Priority!D14/12,2)</f>
        <v>0</v>
      </c>
      <c r="AM162" s="20">
        <f>MIN(AK162+AL162,Priority!E14)</f>
        <v>0</v>
      </c>
      <c r="AN162" s="20">
        <f>MIN(MAX(0,AK162+AL162-AM162),MAX(0,Overview!$B$11-SUM(I162,N162,S162,X162,AC162,AH162,AM162,AR162,AW162,BB162)-SUM(J162,O162,T162,Y162,AD162,AI162)))</f>
        <v>0</v>
      </c>
      <c r="AO162" s="20">
        <f t="shared" si="11"/>
        <v>0</v>
      </c>
      <c r="AP162" s="20">
        <f t="shared" si="23"/>
        <v>0</v>
      </c>
      <c r="AQ162" s="20">
        <f>ROUND(AP162*Priority!D15/12,2)</f>
        <v>0</v>
      </c>
      <c r="AR162" s="20">
        <f>MIN(AP162+AQ162,Priority!E15)</f>
        <v>0</v>
      </c>
      <c r="AS162" s="20">
        <f>MIN(MAX(0,AP162+AQ162-AR162),MAX(0,Overview!$B$11-SUM(I162,N162,S162,X162,AC162,AH162,AM162,AR162,AW162,BB162)-SUM(J162,O162,T162,Y162,AD162,AI162,AN162)))</f>
        <v>0</v>
      </c>
      <c r="AT162" s="20">
        <f t="shared" si="12"/>
        <v>0</v>
      </c>
      <c r="AU162" s="20">
        <f t="shared" si="24"/>
        <v>0</v>
      </c>
      <c r="AV162" s="20">
        <f>ROUND(AU162*Priority!D16/12,2)</f>
        <v>0</v>
      </c>
      <c r="AW162" s="20">
        <f>MIN(AU162+AV162,Priority!E16)</f>
        <v>0</v>
      </c>
      <c r="AX162" s="20">
        <f>MIN(MAX(0,AU162+AV162-AW162),MAX(0,Overview!$B$11-SUM(I162,N162,S162,X162,AC162,AH162,AM162,AR162,AW162,BB162)-SUM(J162,O162,T162,Y162,AD162,AI162,AN162,AS162)))</f>
        <v>0</v>
      </c>
      <c r="AY162" s="20">
        <f t="shared" si="13"/>
        <v>0</v>
      </c>
      <c r="AZ162" s="20">
        <f t="shared" si="25"/>
        <v>0</v>
      </c>
      <c r="BA162" s="20">
        <f>ROUND(AZ162*Priority!D17/12,2)</f>
        <v>0</v>
      </c>
      <c r="BB162" s="20">
        <f>MIN(AZ162+BA162,Priority!E17)</f>
        <v>0</v>
      </c>
      <c r="BC162" s="20">
        <f>MIN(MAX(0,AZ162+BA162-BB162),MAX(0,Overview!$B$11-SUM(I162,N162,S162,X162,AC162,AH162,AM162,AR162,AW162,BB162)-SUM(J162,O162,T162,Y162,AD162,AI162,AN162,AS162,AX162)))</f>
        <v>0</v>
      </c>
      <c r="BD162" s="20">
        <f t="shared" si="14"/>
        <v>0</v>
      </c>
    </row>
    <row r="163" ht="22.5" customHeight="1">
      <c r="A163" s="4">
        <v>156.0</v>
      </c>
      <c r="B163" s="20">
        <f t="shared" ref="B163:C163" si="178">SUM(G163,L163,Q163,V163,AA163,AF163,AK163,AP163,AU163,AZ163)</f>
        <v>0</v>
      </c>
      <c r="C163" s="20">
        <f t="shared" si="178"/>
        <v>0</v>
      </c>
      <c r="D163" s="20">
        <f t="shared" si="3"/>
        <v>0</v>
      </c>
      <c r="E163" s="20">
        <f t="shared" si="4"/>
        <v>0</v>
      </c>
      <c r="F163" s="20">
        <f>MAX(0,Overview!$B$11-D163)</f>
        <v>0</v>
      </c>
      <c r="G163" s="20">
        <f t="shared" si="16"/>
        <v>0</v>
      </c>
      <c r="H163" s="20">
        <f>ROUND(G163*Priority!D8/12,2)</f>
        <v>0</v>
      </c>
      <c r="I163" s="20">
        <f>MIN(G163+H163,Priority!E8)</f>
        <v>0</v>
      </c>
      <c r="J163" s="20">
        <f>MIN(MAX(0,G163+H163-I163),MAX(0,Overview!$B$11-SUM(I163,N163,S163,X163,AC163,AH163,AM163,AR163,AW163,BB163)))</f>
        <v>0</v>
      </c>
      <c r="K163" s="20">
        <f t="shared" si="5"/>
        <v>0</v>
      </c>
      <c r="L163" s="20">
        <f t="shared" si="17"/>
        <v>0</v>
      </c>
      <c r="M163" s="20">
        <f>ROUND(L163*Priority!D9/12,2)</f>
        <v>0</v>
      </c>
      <c r="N163" s="20">
        <f>MIN(L163+M163,Priority!E9)</f>
        <v>0</v>
      </c>
      <c r="O163" s="20">
        <f>MIN(MAX(0,L163+M163-N163),MAX(0,Overview!$B$11-SUM(I163,N163,S163,X163,AC163,AH163,AM163,AR163,AW163,BB163)-SUM(J163)))</f>
        <v>0</v>
      </c>
      <c r="P163" s="20">
        <f t="shared" si="6"/>
        <v>0</v>
      </c>
      <c r="Q163" s="20">
        <f t="shared" si="18"/>
        <v>0</v>
      </c>
      <c r="R163" s="20">
        <f>ROUND(Q163*Priority!D10/12,2)</f>
        <v>0</v>
      </c>
      <c r="S163" s="20">
        <f>MIN(Q163+R163,Priority!E10)</f>
        <v>0</v>
      </c>
      <c r="T163" s="20">
        <f>MIN(MAX(0,Q163+R163-S163),MAX(0,Overview!$B$11-SUM(I163,N163,S163,X163,AC163,AH163,AM163,AR163,AW163,BB163)-SUM(J163,O163)))</f>
        <v>0</v>
      </c>
      <c r="U163" s="20">
        <f t="shared" si="7"/>
        <v>0</v>
      </c>
      <c r="V163" s="20">
        <f t="shared" si="19"/>
        <v>0</v>
      </c>
      <c r="W163" s="20">
        <f>ROUND(V163*Priority!D11/12,2)</f>
        <v>0</v>
      </c>
      <c r="X163" s="20">
        <f>MIN(V163+W163,Priority!E11)</f>
        <v>0</v>
      </c>
      <c r="Y163" s="20">
        <f>MIN(MAX(0,V163+W163-X163),MAX(0,Overview!$B$11-SUM(I163,N163,S163,X163,AC163,AH163,AM163,AR163,AW163,BB163)-SUM(J163,O163,T163)))</f>
        <v>0</v>
      </c>
      <c r="Z163" s="20">
        <f t="shared" si="8"/>
        <v>0</v>
      </c>
      <c r="AA163" s="20">
        <f t="shared" si="20"/>
        <v>0</v>
      </c>
      <c r="AB163" s="20">
        <f>ROUND(AA163*Priority!D12/12,2)</f>
        <v>0</v>
      </c>
      <c r="AC163" s="20">
        <f>MIN(AA163+AB163,Priority!E12)</f>
        <v>0</v>
      </c>
      <c r="AD163" s="20">
        <f>MIN(MAX(0,AA163+AB163-AC163),MAX(0,Overview!$B$11-SUM(I163,N163,S163,X163,AC163,AH163,AM163,AR163,AW163,BB163)-SUM(J163,O163,T163,Y163)))</f>
        <v>0</v>
      </c>
      <c r="AE163" s="20">
        <f t="shared" si="9"/>
        <v>0</v>
      </c>
      <c r="AF163" s="20">
        <f t="shared" si="21"/>
        <v>0</v>
      </c>
      <c r="AG163" s="20">
        <f>ROUND(AF163*Priority!D13/12,2)</f>
        <v>0</v>
      </c>
      <c r="AH163" s="20">
        <f>MIN(AF163+AG163,Priority!E13)</f>
        <v>0</v>
      </c>
      <c r="AI163" s="20">
        <f>MIN(MAX(0,AF163+AG163-AH163),MAX(0,Overview!$B$11-SUM(I163,N163,S163,X163,AC163,AH163,AM163,AR163,AW163,BB163)-SUM(J163,O163,T163,Y163,AD163)))</f>
        <v>0</v>
      </c>
      <c r="AJ163" s="20">
        <f t="shared" si="10"/>
        <v>0</v>
      </c>
      <c r="AK163" s="20">
        <f t="shared" si="22"/>
        <v>0</v>
      </c>
      <c r="AL163" s="20">
        <f>ROUND(AK163*Priority!D14/12,2)</f>
        <v>0</v>
      </c>
      <c r="AM163" s="20">
        <f>MIN(AK163+AL163,Priority!E14)</f>
        <v>0</v>
      </c>
      <c r="AN163" s="20">
        <f>MIN(MAX(0,AK163+AL163-AM163),MAX(0,Overview!$B$11-SUM(I163,N163,S163,X163,AC163,AH163,AM163,AR163,AW163,BB163)-SUM(J163,O163,T163,Y163,AD163,AI163)))</f>
        <v>0</v>
      </c>
      <c r="AO163" s="20">
        <f t="shared" si="11"/>
        <v>0</v>
      </c>
      <c r="AP163" s="20">
        <f t="shared" si="23"/>
        <v>0</v>
      </c>
      <c r="AQ163" s="20">
        <f>ROUND(AP163*Priority!D15/12,2)</f>
        <v>0</v>
      </c>
      <c r="AR163" s="20">
        <f>MIN(AP163+AQ163,Priority!E15)</f>
        <v>0</v>
      </c>
      <c r="AS163" s="20">
        <f>MIN(MAX(0,AP163+AQ163-AR163),MAX(0,Overview!$B$11-SUM(I163,N163,S163,X163,AC163,AH163,AM163,AR163,AW163,BB163)-SUM(J163,O163,T163,Y163,AD163,AI163,AN163)))</f>
        <v>0</v>
      </c>
      <c r="AT163" s="20">
        <f t="shared" si="12"/>
        <v>0</v>
      </c>
      <c r="AU163" s="20">
        <f t="shared" si="24"/>
        <v>0</v>
      </c>
      <c r="AV163" s="20">
        <f>ROUND(AU163*Priority!D16/12,2)</f>
        <v>0</v>
      </c>
      <c r="AW163" s="20">
        <f>MIN(AU163+AV163,Priority!E16)</f>
        <v>0</v>
      </c>
      <c r="AX163" s="20">
        <f>MIN(MAX(0,AU163+AV163-AW163),MAX(0,Overview!$B$11-SUM(I163,N163,S163,X163,AC163,AH163,AM163,AR163,AW163,BB163)-SUM(J163,O163,T163,Y163,AD163,AI163,AN163,AS163)))</f>
        <v>0</v>
      </c>
      <c r="AY163" s="20">
        <f t="shared" si="13"/>
        <v>0</v>
      </c>
      <c r="AZ163" s="20">
        <f t="shared" si="25"/>
        <v>0</v>
      </c>
      <c r="BA163" s="20">
        <f>ROUND(AZ163*Priority!D17/12,2)</f>
        <v>0</v>
      </c>
      <c r="BB163" s="20">
        <f>MIN(AZ163+BA163,Priority!E17)</f>
        <v>0</v>
      </c>
      <c r="BC163" s="20">
        <f>MIN(MAX(0,AZ163+BA163-BB163),MAX(0,Overview!$B$11-SUM(I163,N163,S163,X163,AC163,AH163,AM163,AR163,AW163,BB163)-SUM(J163,O163,T163,Y163,AD163,AI163,AN163,AS163,AX163)))</f>
        <v>0</v>
      </c>
      <c r="BD163" s="20">
        <f t="shared" si="14"/>
        <v>0</v>
      </c>
    </row>
    <row r="164" ht="22.5" customHeight="1">
      <c r="A164" s="4">
        <v>157.0</v>
      </c>
      <c r="B164" s="20">
        <f t="shared" ref="B164:C164" si="179">SUM(G164,L164,Q164,V164,AA164,AF164,AK164,AP164,AU164,AZ164)</f>
        <v>0</v>
      </c>
      <c r="C164" s="20">
        <f t="shared" si="179"/>
        <v>0</v>
      </c>
      <c r="D164" s="20">
        <f t="shared" si="3"/>
        <v>0</v>
      </c>
      <c r="E164" s="20">
        <f t="shared" si="4"/>
        <v>0</v>
      </c>
      <c r="F164" s="20">
        <f>MAX(0,Overview!$B$11-D164)</f>
        <v>0</v>
      </c>
      <c r="G164" s="20">
        <f t="shared" si="16"/>
        <v>0</v>
      </c>
      <c r="H164" s="20">
        <f>ROUND(G164*Priority!D8/12,2)</f>
        <v>0</v>
      </c>
      <c r="I164" s="20">
        <f>MIN(G164+H164,Priority!E8)</f>
        <v>0</v>
      </c>
      <c r="J164" s="20">
        <f>MIN(MAX(0,G164+H164-I164),MAX(0,Overview!$B$11-SUM(I164,N164,S164,X164,AC164,AH164,AM164,AR164,AW164,BB164)))</f>
        <v>0</v>
      </c>
      <c r="K164" s="20">
        <f t="shared" si="5"/>
        <v>0</v>
      </c>
      <c r="L164" s="20">
        <f t="shared" si="17"/>
        <v>0</v>
      </c>
      <c r="M164" s="20">
        <f>ROUND(L164*Priority!D9/12,2)</f>
        <v>0</v>
      </c>
      <c r="N164" s="20">
        <f>MIN(L164+M164,Priority!E9)</f>
        <v>0</v>
      </c>
      <c r="O164" s="20">
        <f>MIN(MAX(0,L164+M164-N164),MAX(0,Overview!$B$11-SUM(I164,N164,S164,X164,AC164,AH164,AM164,AR164,AW164,BB164)-SUM(J164)))</f>
        <v>0</v>
      </c>
      <c r="P164" s="20">
        <f t="shared" si="6"/>
        <v>0</v>
      </c>
      <c r="Q164" s="20">
        <f t="shared" si="18"/>
        <v>0</v>
      </c>
      <c r="R164" s="20">
        <f>ROUND(Q164*Priority!D10/12,2)</f>
        <v>0</v>
      </c>
      <c r="S164" s="20">
        <f>MIN(Q164+R164,Priority!E10)</f>
        <v>0</v>
      </c>
      <c r="T164" s="20">
        <f>MIN(MAX(0,Q164+R164-S164),MAX(0,Overview!$B$11-SUM(I164,N164,S164,X164,AC164,AH164,AM164,AR164,AW164,BB164)-SUM(J164,O164)))</f>
        <v>0</v>
      </c>
      <c r="U164" s="20">
        <f t="shared" si="7"/>
        <v>0</v>
      </c>
      <c r="V164" s="20">
        <f t="shared" si="19"/>
        <v>0</v>
      </c>
      <c r="W164" s="20">
        <f>ROUND(V164*Priority!D11/12,2)</f>
        <v>0</v>
      </c>
      <c r="X164" s="20">
        <f>MIN(V164+W164,Priority!E11)</f>
        <v>0</v>
      </c>
      <c r="Y164" s="20">
        <f>MIN(MAX(0,V164+W164-X164),MAX(0,Overview!$B$11-SUM(I164,N164,S164,X164,AC164,AH164,AM164,AR164,AW164,BB164)-SUM(J164,O164,T164)))</f>
        <v>0</v>
      </c>
      <c r="Z164" s="20">
        <f t="shared" si="8"/>
        <v>0</v>
      </c>
      <c r="AA164" s="20">
        <f t="shared" si="20"/>
        <v>0</v>
      </c>
      <c r="AB164" s="20">
        <f>ROUND(AA164*Priority!D12/12,2)</f>
        <v>0</v>
      </c>
      <c r="AC164" s="20">
        <f>MIN(AA164+AB164,Priority!E12)</f>
        <v>0</v>
      </c>
      <c r="AD164" s="20">
        <f>MIN(MAX(0,AA164+AB164-AC164),MAX(0,Overview!$B$11-SUM(I164,N164,S164,X164,AC164,AH164,AM164,AR164,AW164,BB164)-SUM(J164,O164,T164,Y164)))</f>
        <v>0</v>
      </c>
      <c r="AE164" s="20">
        <f t="shared" si="9"/>
        <v>0</v>
      </c>
      <c r="AF164" s="20">
        <f t="shared" si="21"/>
        <v>0</v>
      </c>
      <c r="AG164" s="20">
        <f>ROUND(AF164*Priority!D13/12,2)</f>
        <v>0</v>
      </c>
      <c r="AH164" s="20">
        <f>MIN(AF164+AG164,Priority!E13)</f>
        <v>0</v>
      </c>
      <c r="AI164" s="20">
        <f>MIN(MAX(0,AF164+AG164-AH164),MAX(0,Overview!$B$11-SUM(I164,N164,S164,X164,AC164,AH164,AM164,AR164,AW164,BB164)-SUM(J164,O164,T164,Y164,AD164)))</f>
        <v>0</v>
      </c>
      <c r="AJ164" s="20">
        <f t="shared" si="10"/>
        <v>0</v>
      </c>
      <c r="AK164" s="20">
        <f t="shared" si="22"/>
        <v>0</v>
      </c>
      <c r="AL164" s="20">
        <f>ROUND(AK164*Priority!D14/12,2)</f>
        <v>0</v>
      </c>
      <c r="AM164" s="20">
        <f>MIN(AK164+AL164,Priority!E14)</f>
        <v>0</v>
      </c>
      <c r="AN164" s="20">
        <f>MIN(MAX(0,AK164+AL164-AM164),MAX(0,Overview!$B$11-SUM(I164,N164,S164,X164,AC164,AH164,AM164,AR164,AW164,BB164)-SUM(J164,O164,T164,Y164,AD164,AI164)))</f>
        <v>0</v>
      </c>
      <c r="AO164" s="20">
        <f t="shared" si="11"/>
        <v>0</v>
      </c>
      <c r="AP164" s="20">
        <f t="shared" si="23"/>
        <v>0</v>
      </c>
      <c r="AQ164" s="20">
        <f>ROUND(AP164*Priority!D15/12,2)</f>
        <v>0</v>
      </c>
      <c r="AR164" s="20">
        <f>MIN(AP164+AQ164,Priority!E15)</f>
        <v>0</v>
      </c>
      <c r="AS164" s="20">
        <f>MIN(MAX(0,AP164+AQ164-AR164),MAX(0,Overview!$B$11-SUM(I164,N164,S164,X164,AC164,AH164,AM164,AR164,AW164,BB164)-SUM(J164,O164,T164,Y164,AD164,AI164,AN164)))</f>
        <v>0</v>
      </c>
      <c r="AT164" s="20">
        <f t="shared" si="12"/>
        <v>0</v>
      </c>
      <c r="AU164" s="20">
        <f t="shared" si="24"/>
        <v>0</v>
      </c>
      <c r="AV164" s="20">
        <f>ROUND(AU164*Priority!D16/12,2)</f>
        <v>0</v>
      </c>
      <c r="AW164" s="20">
        <f>MIN(AU164+AV164,Priority!E16)</f>
        <v>0</v>
      </c>
      <c r="AX164" s="20">
        <f>MIN(MAX(0,AU164+AV164-AW164),MAX(0,Overview!$B$11-SUM(I164,N164,S164,X164,AC164,AH164,AM164,AR164,AW164,BB164)-SUM(J164,O164,T164,Y164,AD164,AI164,AN164,AS164)))</f>
        <v>0</v>
      </c>
      <c r="AY164" s="20">
        <f t="shared" si="13"/>
        <v>0</v>
      </c>
      <c r="AZ164" s="20">
        <f t="shared" si="25"/>
        <v>0</v>
      </c>
      <c r="BA164" s="20">
        <f>ROUND(AZ164*Priority!D17/12,2)</f>
        <v>0</v>
      </c>
      <c r="BB164" s="20">
        <f>MIN(AZ164+BA164,Priority!E17)</f>
        <v>0</v>
      </c>
      <c r="BC164" s="20">
        <f>MIN(MAX(0,AZ164+BA164-BB164),MAX(0,Overview!$B$11-SUM(I164,N164,S164,X164,AC164,AH164,AM164,AR164,AW164,BB164)-SUM(J164,O164,T164,Y164,AD164,AI164,AN164,AS164,AX164)))</f>
        <v>0</v>
      </c>
      <c r="BD164" s="20">
        <f t="shared" si="14"/>
        <v>0</v>
      </c>
    </row>
    <row r="165" ht="22.5" customHeight="1">
      <c r="A165" s="4">
        <v>158.0</v>
      </c>
      <c r="B165" s="20">
        <f t="shared" ref="B165:C165" si="180">SUM(G165,L165,Q165,V165,AA165,AF165,AK165,AP165,AU165,AZ165)</f>
        <v>0</v>
      </c>
      <c r="C165" s="20">
        <f t="shared" si="180"/>
        <v>0</v>
      </c>
      <c r="D165" s="20">
        <f t="shared" si="3"/>
        <v>0</v>
      </c>
      <c r="E165" s="20">
        <f t="shared" si="4"/>
        <v>0</v>
      </c>
      <c r="F165" s="20">
        <f>MAX(0,Overview!$B$11-D165)</f>
        <v>0</v>
      </c>
      <c r="G165" s="20">
        <f t="shared" si="16"/>
        <v>0</v>
      </c>
      <c r="H165" s="20">
        <f>ROUND(G165*Priority!D8/12,2)</f>
        <v>0</v>
      </c>
      <c r="I165" s="20">
        <f>MIN(G165+H165,Priority!E8)</f>
        <v>0</v>
      </c>
      <c r="J165" s="20">
        <f>MIN(MAX(0,G165+H165-I165),MAX(0,Overview!$B$11-SUM(I165,N165,S165,X165,AC165,AH165,AM165,AR165,AW165,BB165)))</f>
        <v>0</v>
      </c>
      <c r="K165" s="20">
        <f t="shared" si="5"/>
        <v>0</v>
      </c>
      <c r="L165" s="20">
        <f t="shared" si="17"/>
        <v>0</v>
      </c>
      <c r="M165" s="20">
        <f>ROUND(L165*Priority!D9/12,2)</f>
        <v>0</v>
      </c>
      <c r="N165" s="20">
        <f>MIN(L165+M165,Priority!E9)</f>
        <v>0</v>
      </c>
      <c r="O165" s="20">
        <f>MIN(MAX(0,L165+M165-N165),MAX(0,Overview!$B$11-SUM(I165,N165,S165,X165,AC165,AH165,AM165,AR165,AW165,BB165)-SUM(J165)))</f>
        <v>0</v>
      </c>
      <c r="P165" s="20">
        <f t="shared" si="6"/>
        <v>0</v>
      </c>
      <c r="Q165" s="20">
        <f t="shared" si="18"/>
        <v>0</v>
      </c>
      <c r="R165" s="20">
        <f>ROUND(Q165*Priority!D10/12,2)</f>
        <v>0</v>
      </c>
      <c r="S165" s="20">
        <f>MIN(Q165+R165,Priority!E10)</f>
        <v>0</v>
      </c>
      <c r="T165" s="20">
        <f>MIN(MAX(0,Q165+R165-S165),MAX(0,Overview!$B$11-SUM(I165,N165,S165,X165,AC165,AH165,AM165,AR165,AW165,BB165)-SUM(J165,O165)))</f>
        <v>0</v>
      </c>
      <c r="U165" s="20">
        <f t="shared" si="7"/>
        <v>0</v>
      </c>
      <c r="V165" s="20">
        <f t="shared" si="19"/>
        <v>0</v>
      </c>
      <c r="W165" s="20">
        <f>ROUND(V165*Priority!D11/12,2)</f>
        <v>0</v>
      </c>
      <c r="X165" s="20">
        <f>MIN(V165+W165,Priority!E11)</f>
        <v>0</v>
      </c>
      <c r="Y165" s="20">
        <f>MIN(MAX(0,V165+W165-X165),MAX(0,Overview!$B$11-SUM(I165,N165,S165,X165,AC165,AH165,AM165,AR165,AW165,BB165)-SUM(J165,O165,T165)))</f>
        <v>0</v>
      </c>
      <c r="Z165" s="20">
        <f t="shared" si="8"/>
        <v>0</v>
      </c>
      <c r="AA165" s="20">
        <f t="shared" si="20"/>
        <v>0</v>
      </c>
      <c r="AB165" s="20">
        <f>ROUND(AA165*Priority!D12/12,2)</f>
        <v>0</v>
      </c>
      <c r="AC165" s="20">
        <f>MIN(AA165+AB165,Priority!E12)</f>
        <v>0</v>
      </c>
      <c r="AD165" s="20">
        <f>MIN(MAX(0,AA165+AB165-AC165),MAX(0,Overview!$B$11-SUM(I165,N165,S165,X165,AC165,AH165,AM165,AR165,AW165,BB165)-SUM(J165,O165,T165,Y165)))</f>
        <v>0</v>
      </c>
      <c r="AE165" s="20">
        <f t="shared" si="9"/>
        <v>0</v>
      </c>
      <c r="AF165" s="20">
        <f t="shared" si="21"/>
        <v>0</v>
      </c>
      <c r="AG165" s="20">
        <f>ROUND(AF165*Priority!D13/12,2)</f>
        <v>0</v>
      </c>
      <c r="AH165" s="20">
        <f>MIN(AF165+AG165,Priority!E13)</f>
        <v>0</v>
      </c>
      <c r="AI165" s="20">
        <f>MIN(MAX(0,AF165+AG165-AH165),MAX(0,Overview!$B$11-SUM(I165,N165,S165,X165,AC165,AH165,AM165,AR165,AW165,BB165)-SUM(J165,O165,T165,Y165,AD165)))</f>
        <v>0</v>
      </c>
      <c r="AJ165" s="20">
        <f t="shared" si="10"/>
        <v>0</v>
      </c>
      <c r="AK165" s="20">
        <f t="shared" si="22"/>
        <v>0</v>
      </c>
      <c r="AL165" s="20">
        <f>ROUND(AK165*Priority!D14/12,2)</f>
        <v>0</v>
      </c>
      <c r="AM165" s="20">
        <f>MIN(AK165+AL165,Priority!E14)</f>
        <v>0</v>
      </c>
      <c r="AN165" s="20">
        <f>MIN(MAX(0,AK165+AL165-AM165),MAX(0,Overview!$B$11-SUM(I165,N165,S165,X165,AC165,AH165,AM165,AR165,AW165,BB165)-SUM(J165,O165,T165,Y165,AD165,AI165)))</f>
        <v>0</v>
      </c>
      <c r="AO165" s="20">
        <f t="shared" si="11"/>
        <v>0</v>
      </c>
      <c r="AP165" s="20">
        <f t="shared" si="23"/>
        <v>0</v>
      </c>
      <c r="AQ165" s="20">
        <f>ROUND(AP165*Priority!D15/12,2)</f>
        <v>0</v>
      </c>
      <c r="AR165" s="20">
        <f>MIN(AP165+AQ165,Priority!E15)</f>
        <v>0</v>
      </c>
      <c r="AS165" s="20">
        <f>MIN(MAX(0,AP165+AQ165-AR165),MAX(0,Overview!$B$11-SUM(I165,N165,S165,X165,AC165,AH165,AM165,AR165,AW165,BB165)-SUM(J165,O165,T165,Y165,AD165,AI165,AN165)))</f>
        <v>0</v>
      </c>
      <c r="AT165" s="20">
        <f t="shared" si="12"/>
        <v>0</v>
      </c>
      <c r="AU165" s="20">
        <f t="shared" si="24"/>
        <v>0</v>
      </c>
      <c r="AV165" s="20">
        <f>ROUND(AU165*Priority!D16/12,2)</f>
        <v>0</v>
      </c>
      <c r="AW165" s="20">
        <f>MIN(AU165+AV165,Priority!E16)</f>
        <v>0</v>
      </c>
      <c r="AX165" s="20">
        <f>MIN(MAX(0,AU165+AV165-AW165),MAX(0,Overview!$B$11-SUM(I165,N165,S165,X165,AC165,AH165,AM165,AR165,AW165,BB165)-SUM(J165,O165,T165,Y165,AD165,AI165,AN165,AS165)))</f>
        <v>0</v>
      </c>
      <c r="AY165" s="20">
        <f t="shared" si="13"/>
        <v>0</v>
      </c>
      <c r="AZ165" s="20">
        <f t="shared" si="25"/>
        <v>0</v>
      </c>
      <c r="BA165" s="20">
        <f>ROUND(AZ165*Priority!D17/12,2)</f>
        <v>0</v>
      </c>
      <c r="BB165" s="20">
        <f>MIN(AZ165+BA165,Priority!E17)</f>
        <v>0</v>
      </c>
      <c r="BC165" s="20">
        <f>MIN(MAX(0,AZ165+BA165-BB165),MAX(0,Overview!$B$11-SUM(I165,N165,S165,X165,AC165,AH165,AM165,AR165,AW165,BB165)-SUM(J165,O165,T165,Y165,AD165,AI165,AN165,AS165,AX165)))</f>
        <v>0</v>
      </c>
      <c r="BD165" s="20">
        <f t="shared" si="14"/>
        <v>0</v>
      </c>
    </row>
    <row r="166" ht="22.5" customHeight="1">
      <c r="A166" s="4">
        <v>159.0</v>
      </c>
      <c r="B166" s="20">
        <f t="shared" ref="B166:C166" si="181">SUM(G166,L166,Q166,V166,AA166,AF166,AK166,AP166,AU166,AZ166)</f>
        <v>0</v>
      </c>
      <c r="C166" s="20">
        <f t="shared" si="181"/>
        <v>0</v>
      </c>
      <c r="D166" s="20">
        <f t="shared" si="3"/>
        <v>0</v>
      </c>
      <c r="E166" s="20">
        <f t="shared" si="4"/>
        <v>0</v>
      </c>
      <c r="F166" s="20">
        <f>MAX(0,Overview!$B$11-D166)</f>
        <v>0</v>
      </c>
      <c r="G166" s="20">
        <f t="shared" si="16"/>
        <v>0</v>
      </c>
      <c r="H166" s="20">
        <f>ROUND(G166*Priority!D8/12,2)</f>
        <v>0</v>
      </c>
      <c r="I166" s="20">
        <f>MIN(G166+H166,Priority!E8)</f>
        <v>0</v>
      </c>
      <c r="J166" s="20">
        <f>MIN(MAX(0,G166+H166-I166),MAX(0,Overview!$B$11-SUM(I166,N166,S166,X166,AC166,AH166,AM166,AR166,AW166,BB166)))</f>
        <v>0</v>
      </c>
      <c r="K166" s="20">
        <f t="shared" si="5"/>
        <v>0</v>
      </c>
      <c r="L166" s="20">
        <f t="shared" si="17"/>
        <v>0</v>
      </c>
      <c r="M166" s="20">
        <f>ROUND(L166*Priority!D9/12,2)</f>
        <v>0</v>
      </c>
      <c r="N166" s="20">
        <f>MIN(L166+M166,Priority!E9)</f>
        <v>0</v>
      </c>
      <c r="O166" s="20">
        <f>MIN(MAX(0,L166+M166-N166),MAX(0,Overview!$B$11-SUM(I166,N166,S166,X166,AC166,AH166,AM166,AR166,AW166,BB166)-SUM(J166)))</f>
        <v>0</v>
      </c>
      <c r="P166" s="20">
        <f t="shared" si="6"/>
        <v>0</v>
      </c>
      <c r="Q166" s="20">
        <f t="shared" si="18"/>
        <v>0</v>
      </c>
      <c r="R166" s="20">
        <f>ROUND(Q166*Priority!D10/12,2)</f>
        <v>0</v>
      </c>
      <c r="S166" s="20">
        <f>MIN(Q166+R166,Priority!E10)</f>
        <v>0</v>
      </c>
      <c r="T166" s="20">
        <f>MIN(MAX(0,Q166+R166-S166),MAX(0,Overview!$B$11-SUM(I166,N166,S166,X166,AC166,AH166,AM166,AR166,AW166,BB166)-SUM(J166,O166)))</f>
        <v>0</v>
      </c>
      <c r="U166" s="20">
        <f t="shared" si="7"/>
        <v>0</v>
      </c>
      <c r="V166" s="20">
        <f t="shared" si="19"/>
        <v>0</v>
      </c>
      <c r="W166" s="20">
        <f>ROUND(V166*Priority!D11/12,2)</f>
        <v>0</v>
      </c>
      <c r="X166" s="20">
        <f>MIN(V166+W166,Priority!E11)</f>
        <v>0</v>
      </c>
      <c r="Y166" s="20">
        <f>MIN(MAX(0,V166+W166-X166),MAX(0,Overview!$B$11-SUM(I166,N166,S166,X166,AC166,AH166,AM166,AR166,AW166,BB166)-SUM(J166,O166,T166)))</f>
        <v>0</v>
      </c>
      <c r="Z166" s="20">
        <f t="shared" si="8"/>
        <v>0</v>
      </c>
      <c r="AA166" s="20">
        <f t="shared" si="20"/>
        <v>0</v>
      </c>
      <c r="AB166" s="20">
        <f>ROUND(AA166*Priority!D12/12,2)</f>
        <v>0</v>
      </c>
      <c r="AC166" s="20">
        <f>MIN(AA166+AB166,Priority!E12)</f>
        <v>0</v>
      </c>
      <c r="AD166" s="20">
        <f>MIN(MAX(0,AA166+AB166-AC166),MAX(0,Overview!$B$11-SUM(I166,N166,S166,X166,AC166,AH166,AM166,AR166,AW166,BB166)-SUM(J166,O166,T166,Y166)))</f>
        <v>0</v>
      </c>
      <c r="AE166" s="20">
        <f t="shared" si="9"/>
        <v>0</v>
      </c>
      <c r="AF166" s="20">
        <f t="shared" si="21"/>
        <v>0</v>
      </c>
      <c r="AG166" s="20">
        <f>ROUND(AF166*Priority!D13/12,2)</f>
        <v>0</v>
      </c>
      <c r="AH166" s="20">
        <f>MIN(AF166+AG166,Priority!E13)</f>
        <v>0</v>
      </c>
      <c r="AI166" s="20">
        <f>MIN(MAX(0,AF166+AG166-AH166),MAX(0,Overview!$B$11-SUM(I166,N166,S166,X166,AC166,AH166,AM166,AR166,AW166,BB166)-SUM(J166,O166,T166,Y166,AD166)))</f>
        <v>0</v>
      </c>
      <c r="AJ166" s="20">
        <f t="shared" si="10"/>
        <v>0</v>
      </c>
      <c r="AK166" s="20">
        <f t="shared" si="22"/>
        <v>0</v>
      </c>
      <c r="AL166" s="20">
        <f>ROUND(AK166*Priority!D14/12,2)</f>
        <v>0</v>
      </c>
      <c r="AM166" s="20">
        <f>MIN(AK166+AL166,Priority!E14)</f>
        <v>0</v>
      </c>
      <c r="AN166" s="20">
        <f>MIN(MAX(0,AK166+AL166-AM166),MAX(0,Overview!$B$11-SUM(I166,N166,S166,X166,AC166,AH166,AM166,AR166,AW166,BB166)-SUM(J166,O166,T166,Y166,AD166,AI166)))</f>
        <v>0</v>
      </c>
      <c r="AO166" s="20">
        <f t="shared" si="11"/>
        <v>0</v>
      </c>
      <c r="AP166" s="20">
        <f t="shared" si="23"/>
        <v>0</v>
      </c>
      <c r="AQ166" s="20">
        <f>ROUND(AP166*Priority!D15/12,2)</f>
        <v>0</v>
      </c>
      <c r="AR166" s="20">
        <f>MIN(AP166+AQ166,Priority!E15)</f>
        <v>0</v>
      </c>
      <c r="AS166" s="20">
        <f>MIN(MAX(0,AP166+AQ166-AR166),MAX(0,Overview!$B$11-SUM(I166,N166,S166,X166,AC166,AH166,AM166,AR166,AW166,BB166)-SUM(J166,O166,T166,Y166,AD166,AI166,AN166)))</f>
        <v>0</v>
      </c>
      <c r="AT166" s="20">
        <f t="shared" si="12"/>
        <v>0</v>
      </c>
      <c r="AU166" s="20">
        <f t="shared" si="24"/>
        <v>0</v>
      </c>
      <c r="AV166" s="20">
        <f>ROUND(AU166*Priority!D16/12,2)</f>
        <v>0</v>
      </c>
      <c r="AW166" s="20">
        <f>MIN(AU166+AV166,Priority!E16)</f>
        <v>0</v>
      </c>
      <c r="AX166" s="20">
        <f>MIN(MAX(0,AU166+AV166-AW166),MAX(0,Overview!$B$11-SUM(I166,N166,S166,X166,AC166,AH166,AM166,AR166,AW166,BB166)-SUM(J166,O166,T166,Y166,AD166,AI166,AN166,AS166)))</f>
        <v>0</v>
      </c>
      <c r="AY166" s="20">
        <f t="shared" si="13"/>
        <v>0</v>
      </c>
      <c r="AZ166" s="20">
        <f t="shared" si="25"/>
        <v>0</v>
      </c>
      <c r="BA166" s="20">
        <f>ROUND(AZ166*Priority!D17/12,2)</f>
        <v>0</v>
      </c>
      <c r="BB166" s="20">
        <f>MIN(AZ166+BA166,Priority!E17)</f>
        <v>0</v>
      </c>
      <c r="BC166" s="20">
        <f>MIN(MAX(0,AZ166+BA166-BB166),MAX(0,Overview!$B$11-SUM(I166,N166,S166,X166,AC166,AH166,AM166,AR166,AW166,BB166)-SUM(J166,O166,T166,Y166,AD166,AI166,AN166,AS166,AX166)))</f>
        <v>0</v>
      </c>
      <c r="BD166" s="20">
        <f t="shared" si="14"/>
        <v>0</v>
      </c>
    </row>
    <row r="167" ht="22.5" customHeight="1">
      <c r="A167" s="4">
        <v>160.0</v>
      </c>
      <c r="B167" s="20">
        <f t="shared" ref="B167:C167" si="182">SUM(G167,L167,Q167,V167,AA167,AF167,AK167,AP167,AU167,AZ167)</f>
        <v>0</v>
      </c>
      <c r="C167" s="20">
        <f t="shared" si="182"/>
        <v>0</v>
      </c>
      <c r="D167" s="20">
        <f t="shared" si="3"/>
        <v>0</v>
      </c>
      <c r="E167" s="20">
        <f t="shared" si="4"/>
        <v>0</v>
      </c>
      <c r="F167" s="20">
        <f>MAX(0,Overview!$B$11-D167)</f>
        <v>0</v>
      </c>
      <c r="G167" s="20">
        <f t="shared" si="16"/>
        <v>0</v>
      </c>
      <c r="H167" s="20">
        <f>ROUND(G167*Priority!D8/12,2)</f>
        <v>0</v>
      </c>
      <c r="I167" s="20">
        <f>MIN(G167+H167,Priority!E8)</f>
        <v>0</v>
      </c>
      <c r="J167" s="20">
        <f>MIN(MAX(0,G167+H167-I167),MAX(0,Overview!$B$11-SUM(I167,N167,S167,X167,AC167,AH167,AM167,AR167,AW167,BB167)))</f>
        <v>0</v>
      </c>
      <c r="K167" s="20">
        <f t="shared" si="5"/>
        <v>0</v>
      </c>
      <c r="L167" s="20">
        <f t="shared" si="17"/>
        <v>0</v>
      </c>
      <c r="M167" s="20">
        <f>ROUND(L167*Priority!D9/12,2)</f>
        <v>0</v>
      </c>
      <c r="N167" s="20">
        <f>MIN(L167+M167,Priority!E9)</f>
        <v>0</v>
      </c>
      <c r="O167" s="20">
        <f>MIN(MAX(0,L167+M167-N167),MAX(0,Overview!$B$11-SUM(I167,N167,S167,X167,AC167,AH167,AM167,AR167,AW167,BB167)-SUM(J167)))</f>
        <v>0</v>
      </c>
      <c r="P167" s="20">
        <f t="shared" si="6"/>
        <v>0</v>
      </c>
      <c r="Q167" s="20">
        <f t="shared" si="18"/>
        <v>0</v>
      </c>
      <c r="R167" s="20">
        <f>ROUND(Q167*Priority!D10/12,2)</f>
        <v>0</v>
      </c>
      <c r="S167" s="20">
        <f>MIN(Q167+R167,Priority!E10)</f>
        <v>0</v>
      </c>
      <c r="T167" s="20">
        <f>MIN(MAX(0,Q167+R167-S167),MAX(0,Overview!$B$11-SUM(I167,N167,S167,X167,AC167,AH167,AM167,AR167,AW167,BB167)-SUM(J167,O167)))</f>
        <v>0</v>
      </c>
      <c r="U167" s="20">
        <f t="shared" si="7"/>
        <v>0</v>
      </c>
      <c r="V167" s="20">
        <f t="shared" si="19"/>
        <v>0</v>
      </c>
      <c r="W167" s="20">
        <f>ROUND(V167*Priority!D11/12,2)</f>
        <v>0</v>
      </c>
      <c r="X167" s="20">
        <f>MIN(V167+W167,Priority!E11)</f>
        <v>0</v>
      </c>
      <c r="Y167" s="20">
        <f>MIN(MAX(0,V167+W167-X167),MAX(0,Overview!$B$11-SUM(I167,N167,S167,X167,AC167,AH167,AM167,AR167,AW167,BB167)-SUM(J167,O167,T167)))</f>
        <v>0</v>
      </c>
      <c r="Z167" s="20">
        <f t="shared" si="8"/>
        <v>0</v>
      </c>
      <c r="AA167" s="20">
        <f t="shared" si="20"/>
        <v>0</v>
      </c>
      <c r="AB167" s="20">
        <f>ROUND(AA167*Priority!D12/12,2)</f>
        <v>0</v>
      </c>
      <c r="AC167" s="20">
        <f>MIN(AA167+AB167,Priority!E12)</f>
        <v>0</v>
      </c>
      <c r="AD167" s="20">
        <f>MIN(MAX(0,AA167+AB167-AC167),MAX(0,Overview!$B$11-SUM(I167,N167,S167,X167,AC167,AH167,AM167,AR167,AW167,BB167)-SUM(J167,O167,T167,Y167)))</f>
        <v>0</v>
      </c>
      <c r="AE167" s="20">
        <f t="shared" si="9"/>
        <v>0</v>
      </c>
      <c r="AF167" s="20">
        <f t="shared" si="21"/>
        <v>0</v>
      </c>
      <c r="AG167" s="20">
        <f>ROUND(AF167*Priority!D13/12,2)</f>
        <v>0</v>
      </c>
      <c r="AH167" s="20">
        <f>MIN(AF167+AG167,Priority!E13)</f>
        <v>0</v>
      </c>
      <c r="AI167" s="20">
        <f>MIN(MAX(0,AF167+AG167-AH167),MAX(0,Overview!$B$11-SUM(I167,N167,S167,X167,AC167,AH167,AM167,AR167,AW167,BB167)-SUM(J167,O167,T167,Y167,AD167)))</f>
        <v>0</v>
      </c>
      <c r="AJ167" s="20">
        <f t="shared" si="10"/>
        <v>0</v>
      </c>
      <c r="AK167" s="20">
        <f t="shared" si="22"/>
        <v>0</v>
      </c>
      <c r="AL167" s="20">
        <f>ROUND(AK167*Priority!D14/12,2)</f>
        <v>0</v>
      </c>
      <c r="AM167" s="20">
        <f>MIN(AK167+AL167,Priority!E14)</f>
        <v>0</v>
      </c>
      <c r="AN167" s="20">
        <f>MIN(MAX(0,AK167+AL167-AM167),MAX(0,Overview!$B$11-SUM(I167,N167,S167,X167,AC167,AH167,AM167,AR167,AW167,BB167)-SUM(J167,O167,T167,Y167,AD167,AI167)))</f>
        <v>0</v>
      </c>
      <c r="AO167" s="20">
        <f t="shared" si="11"/>
        <v>0</v>
      </c>
      <c r="AP167" s="20">
        <f t="shared" si="23"/>
        <v>0</v>
      </c>
      <c r="AQ167" s="20">
        <f>ROUND(AP167*Priority!D15/12,2)</f>
        <v>0</v>
      </c>
      <c r="AR167" s="20">
        <f>MIN(AP167+AQ167,Priority!E15)</f>
        <v>0</v>
      </c>
      <c r="AS167" s="20">
        <f>MIN(MAX(0,AP167+AQ167-AR167),MAX(0,Overview!$B$11-SUM(I167,N167,S167,X167,AC167,AH167,AM167,AR167,AW167,BB167)-SUM(J167,O167,T167,Y167,AD167,AI167,AN167)))</f>
        <v>0</v>
      </c>
      <c r="AT167" s="20">
        <f t="shared" si="12"/>
        <v>0</v>
      </c>
      <c r="AU167" s="20">
        <f t="shared" si="24"/>
        <v>0</v>
      </c>
      <c r="AV167" s="20">
        <f>ROUND(AU167*Priority!D16/12,2)</f>
        <v>0</v>
      </c>
      <c r="AW167" s="20">
        <f>MIN(AU167+AV167,Priority!E16)</f>
        <v>0</v>
      </c>
      <c r="AX167" s="20">
        <f>MIN(MAX(0,AU167+AV167-AW167),MAX(0,Overview!$B$11-SUM(I167,N167,S167,X167,AC167,AH167,AM167,AR167,AW167,BB167)-SUM(J167,O167,T167,Y167,AD167,AI167,AN167,AS167)))</f>
        <v>0</v>
      </c>
      <c r="AY167" s="20">
        <f t="shared" si="13"/>
        <v>0</v>
      </c>
      <c r="AZ167" s="20">
        <f t="shared" si="25"/>
        <v>0</v>
      </c>
      <c r="BA167" s="20">
        <f>ROUND(AZ167*Priority!D17/12,2)</f>
        <v>0</v>
      </c>
      <c r="BB167" s="20">
        <f>MIN(AZ167+BA167,Priority!E17)</f>
        <v>0</v>
      </c>
      <c r="BC167" s="20">
        <f>MIN(MAX(0,AZ167+BA167-BB167),MAX(0,Overview!$B$11-SUM(I167,N167,S167,X167,AC167,AH167,AM167,AR167,AW167,BB167)-SUM(J167,O167,T167,Y167,AD167,AI167,AN167,AS167,AX167)))</f>
        <v>0</v>
      </c>
      <c r="BD167" s="20">
        <f t="shared" si="14"/>
        <v>0</v>
      </c>
    </row>
    <row r="168" ht="22.5" customHeight="1">
      <c r="A168" s="4">
        <v>161.0</v>
      </c>
      <c r="B168" s="20">
        <f t="shared" ref="B168:C168" si="183">SUM(G168,L168,Q168,V168,AA168,AF168,AK168,AP168,AU168,AZ168)</f>
        <v>0</v>
      </c>
      <c r="C168" s="20">
        <f t="shared" si="183"/>
        <v>0</v>
      </c>
      <c r="D168" s="20">
        <f t="shared" si="3"/>
        <v>0</v>
      </c>
      <c r="E168" s="20">
        <f t="shared" si="4"/>
        <v>0</v>
      </c>
      <c r="F168" s="20">
        <f>MAX(0,Overview!$B$11-D168)</f>
        <v>0</v>
      </c>
      <c r="G168" s="20">
        <f t="shared" si="16"/>
        <v>0</v>
      </c>
      <c r="H168" s="20">
        <f>ROUND(G168*Priority!D8/12,2)</f>
        <v>0</v>
      </c>
      <c r="I168" s="20">
        <f>MIN(G168+H168,Priority!E8)</f>
        <v>0</v>
      </c>
      <c r="J168" s="20">
        <f>MIN(MAX(0,G168+H168-I168),MAX(0,Overview!$B$11-SUM(I168,N168,S168,X168,AC168,AH168,AM168,AR168,AW168,BB168)))</f>
        <v>0</v>
      </c>
      <c r="K168" s="20">
        <f t="shared" si="5"/>
        <v>0</v>
      </c>
      <c r="L168" s="20">
        <f t="shared" si="17"/>
        <v>0</v>
      </c>
      <c r="M168" s="20">
        <f>ROUND(L168*Priority!D9/12,2)</f>
        <v>0</v>
      </c>
      <c r="N168" s="20">
        <f>MIN(L168+M168,Priority!E9)</f>
        <v>0</v>
      </c>
      <c r="O168" s="20">
        <f>MIN(MAX(0,L168+M168-N168),MAX(0,Overview!$B$11-SUM(I168,N168,S168,X168,AC168,AH168,AM168,AR168,AW168,BB168)-SUM(J168)))</f>
        <v>0</v>
      </c>
      <c r="P168" s="20">
        <f t="shared" si="6"/>
        <v>0</v>
      </c>
      <c r="Q168" s="20">
        <f t="shared" si="18"/>
        <v>0</v>
      </c>
      <c r="R168" s="20">
        <f>ROUND(Q168*Priority!D10/12,2)</f>
        <v>0</v>
      </c>
      <c r="S168" s="20">
        <f>MIN(Q168+R168,Priority!E10)</f>
        <v>0</v>
      </c>
      <c r="T168" s="20">
        <f>MIN(MAX(0,Q168+R168-S168),MAX(0,Overview!$B$11-SUM(I168,N168,S168,X168,AC168,AH168,AM168,AR168,AW168,BB168)-SUM(J168,O168)))</f>
        <v>0</v>
      </c>
      <c r="U168" s="20">
        <f t="shared" si="7"/>
        <v>0</v>
      </c>
      <c r="V168" s="20">
        <f t="shared" si="19"/>
        <v>0</v>
      </c>
      <c r="W168" s="20">
        <f>ROUND(V168*Priority!D11/12,2)</f>
        <v>0</v>
      </c>
      <c r="X168" s="20">
        <f>MIN(V168+W168,Priority!E11)</f>
        <v>0</v>
      </c>
      <c r="Y168" s="20">
        <f>MIN(MAX(0,V168+W168-X168),MAX(0,Overview!$B$11-SUM(I168,N168,S168,X168,AC168,AH168,AM168,AR168,AW168,BB168)-SUM(J168,O168,T168)))</f>
        <v>0</v>
      </c>
      <c r="Z168" s="20">
        <f t="shared" si="8"/>
        <v>0</v>
      </c>
      <c r="AA168" s="20">
        <f t="shared" si="20"/>
        <v>0</v>
      </c>
      <c r="AB168" s="20">
        <f>ROUND(AA168*Priority!D12/12,2)</f>
        <v>0</v>
      </c>
      <c r="AC168" s="20">
        <f>MIN(AA168+AB168,Priority!E12)</f>
        <v>0</v>
      </c>
      <c r="AD168" s="20">
        <f>MIN(MAX(0,AA168+AB168-AC168),MAX(0,Overview!$B$11-SUM(I168,N168,S168,X168,AC168,AH168,AM168,AR168,AW168,BB168)-SUM(J168,O168,T168,Y168)))</f>
        <v>0</v>
      </c>
      <c r="AE168" s="20">
        <f t="shared" si="9"/>
        <v>0</v>
      </c>
      <c r="AF168" s="20">
        <f t="shared" si="21"/>
        <v>0</v>
      </c>
      <c r="AG168" s="20">
        <f>ROUND(AF168*Priority!D13/12,2)</f>
        <v>0</v>
      </c>
      <c r="AH168" s="20">
        <f>MIN(AF168+AG168,Priority!E13)</f>
        <v>0</v>
      </c>
      <c r="AI168" s="20">
        <f>MIN(MAX(0,AF168+AG168-AH168),MAX(0,Overview!$B$11-SUM(I168,N168,S168,X168,AC168,AH168,AM168,AR168,AW168,BB168)-SUM(J168,O168,T168,Y168,AD168)))</f>
        <v>0</v>
      </c>
      <c r="AJ168" s="20">
        <f t="shared" si="10"/>
        <v>0</v>
      </c>
      <c r="AK168" s="20">
        <f t="shared" si="22"/>
        <v>0</v>
      </c>
      <c r="AL168" s="20">
        <f>ROUND(AK168*Priority!D14/12,2)</f>
        <v>0</v>
      </c>
      <c r="AM168" s="20">
        <f>MIN(AK168+AL168,Priority!E14)</f>
        <v>0</v>
      </c>
      <c r="AN168" s="20">
        <f>MIN(MAX(0,AK168+AL168-AM168),MAX(0,Overview!$B$11-SUM(I168,N168,S168,X168,AC168,AH168,AM168,AR168,AW168,BB168)-SUM(J168,O168,T168,Y168,AD168,AI168)))</f>
        <v>0</v>
      </c>
      <c r="AO168" s="20">
        <f t="shared" si="11"/>
        <v>0</v>
      </c>
      <c r="AP168" s="20">
        <f t="shared" si="23"/>
        <v>0</v>
      </c>
      <c r="AQ168" s="20">
        <f>ROUND(AP168*Priority!D15/12,2)</f>
        <v>0</v>
      </c>
      <c r="AR168" s="20">
        <f>MIN(AP168+AQ168,Priority!E15)</f>
        <v>0</v>
      </c>
      <c r="AS168" s="20">
        <f>MIN(MAX(0,AP168+AQ168-AR168),MAX(0,Overview!$B$11-SUM(I168,N168,S168,X168,AC168,AH168,AM168,AR168,AW168,BB168)-SUM(J168,O168,T168,Y168,AD168,AI168,AN168)))</f>
        <v>0</v>
      </c>
      <c r="AT168" s="20">
        <f t="shared" si="12"/>
        <v>0</v>
      </c>
      <c r="AU168" s="20">
        <f t="shared" si="24"/>
        <v>0</v>
      </c>
      <c r="AV168" s="20">
        <f>ROUND(AU168*Priority!D16/12,2)</f>
        <v>0</v>
      </c>
      <c r="AW168" s="20">
        <f>MIN(AU168+AV168,Priority!E16)</f>
        <v>0</v>
      </c>
      <c r="AX168" s="20">
        <f>MIN(MAX(0,AU168+AV168-AW168),MAX(0,Overview!$B$11-SUM(I168,N168,S168,X168,AC168,AH168,AM168,AR168,AW168,BB168)-SUM(J168,O168,T168,Y168,AD168,AI168,AN168,AS168)))</f>
        <v>0</v>
      </c>
      <c r="AY168" s="20">
        <f t="shared" si="13"/>
        <v>0</v>
      </c>
      <c r="AZ168" s="20">
        <f t="shared" si="25"/>
        <v>0</v>
      </c>
      <c r="BA168" s="20">
        <f>ROUND(AZ168*Priority!D17/12,2)</f>
        <v>0</v>
      </c>
      <c r="BB168" s="20">
        <f>MIN(AZ168+BA168,Priority!E17)</f>
        <v>0</v>
      </c>
      <c r="BC168" s="20">
        <f>MIN(MAX(0,AZ168+BA168-BB168),MAX(0,Overview!$B$11-SUM(I168,N168,S168,X168,AC168,AH168,AM168,AR168,AW168,BB168)-SUM(J168,O168,T168,Y168,AD168,AI168,AN168,AS168,AX168)))</f>
        <v>0</v>
      </c>
      <c r="BD168" s="20">
        <f t="shared" si="14"/>
        <v>0</v>
      </c>
    </row>
    <row r="169" ht="22.5" customHeight="1">
      <c r="A169" s="4">
        <v>162.0</v>
      </c>
      <c r="B169" s="20">
        <f t="shared" ref="B169:C169" si="184">SUM(G169,L169,Q169,V169,AA169,AF169,AK169,AP169,AU169,AZ169)</f>
        <v>0</v>
      </c>
      <c r="C169" s="20">
        <f t="shared" si="184"/>
        <v>0</v>
      </c>
      <c r="D169" s="20">
        <f t="shared" si="3"/>
        <v>0</v>
      </c>
      <c r="E169" s="20">
        <f t="shared" si="4"/>
        <v>0</v>
      </c>
      <c r="F169" s="20">
        <f>MAX(0,Overview!$B$11-D169)</f>
        <v>0</v>
      </c>
      <c r="G169" s="20">
        <f t="shared" si="16"/>
        <v>0</v>
      </c>
      <c r="H169" s="20">
        <f>ROUND(G169*Priority!D8/12,2)</f>
        <v>0</v>
      </c>
      <c r="I169" s="20">
        <f>MIN(G169+H169,Priority!E8)</f>
        <v>0</v>
      </c>
      <c r="J169" s="20">
        <f>MIN(MAX(0,G169+H169-I169),MAX(0,Overview!$B$11-SUM(I169,N169,S169,X169,AC169,AH169,AM169,AR169,AW169,BB169)))</f>
        <v>0</v>
      </c>
      <c r="K169" s="20">
        <f t="shared" si="5"/>
        <v>0</v>
      </c>
      <c r="L169" s="20">
        <f t="shared" si="17"/>
        <v>0</v>
      </c>
      <c r="M169" s="20">
        <f>ROUND(L169*Priority!D9/12,2)</f>
        <v>0</v>
      </c>
      <c r="N169" s="20">
        <f>MIN(L169+M169,Priority!E9)</f>
        <v>0</v>
      </c>
      <c r="O169" s="20">
        <f>MIN(MAX(0,L169+M169-N169),MAX(0,Overview!$B$11-SUM(I169,N169,S169,X169,AC169,AH169,AM169,AR169,AW169,BB169)-SUM(J169)))</f>
        <v>0</v>
      </c>
      <c r="P169" s="20">
        <f t="shared" si="6"/>
        <v>0</v>
      </c>
      <c r="Q169" s="20">
        <f t="shared" si="18"/>
        <v>0</v>
      </c>
      <c r="R169" s="20">
        <f>ROUND(Q169*Priority!D10/12,2)</f>
        <v>0</v>
      </c>
      <c r="S169" s="20">
        <f>MIN(Q169+R169,Priority!E10)</f>
        <v>0</v>
      </c>
      <c r="T169" s="20">
        <f>MIN(MAX(0,Q169+R169-S169),MAX(0,Overview!$B$11-SUM(I169,N169,S169,X169,AC169,AH169,AM169,AR169,AW169,BB169)-SUM(J169,O169)))</f>
        <v>0</v>
      </c>
      <c r="U169" s="20">
        <f t="shared" si="7"/>
        <v>0</v>
      </c>
      <c r="V169" s="20">
        <f t="shared" si="19"/>
        <v>0</v>
      </c>
      <c r="W169" s="20">
        <f>ROUND(V169*Priority!D11/12,2)</f>
        <v>0</v>
      </c>
      <c r="X169" s="20">
        <f>MIN(V169+W169,Priority!E11)</f>
        <v>0</v>
      </c>
      <c r="Y169" s="20">
        <f>MIN(MAX(0,V169+W169-X169),MAX(0,Overview!$B$11-SUM(I169,N169,S169,X169,AC169,AH169,AM169,AR169,AW169,BB169)-SUM(J169,O169,T169)))</f>
        <v>0</v>
      </c>
      <c r="Z169" s="20">
        <f t="shared" si="8"/>
        <v>0</v>
      </c>
      <c r="AA169" s="20">
        <f t="shared" si="20"/>
        <v>0</v>
      </c>
      <c r="AB169" s="20">
        <f>ROUND(AA169*Priority!D12/12,2)</f>
        <v>0</v>
      </c>
      <c r="AC169" s="20">
        <f>MIN(AA169+AB169,Priority!E12)</f>
        <v>0</v>
      </c>
      <c r="AD169" s="20">
        <f>MIN(MAX(0,AA169+AB169-AC169),MAX(0,Overview!$B$11-SUM(I169,N169,S169,X169,AC169,AH169,AM169,AR169,AW169,BB169)-SUM(J169,O169,T169,Y169)))</f>
        <v>0</v>
      </c>
      <c r="AE169" s="20">
        <f t="shared" si="9"/>
        <v>0</v>
      </c>
      <c r="AF169" s="20">
        <f t="shared" si="21"/>
        <v>0</v>
      </c>
      <c r="AG169" s="20">
        <f>ROUND(AF169*Priority!D13/12,2)</f>
        <v>0</v>
      </c>
      <c r="AH169" s="20">
        <f>MIN(AF169+AG169,Priority!E13)</f>
        <v>0</v>
      </c>
      <c r="AI169" s="20">
        <f>MIN(MAX(0,AF169+AG169-AH169),MAX(0,Overview!$B$11-SUM(I169,N169,S169,X169,AC169,AH169,AM169,AR169,AW169,BB169)-SUM(J169,O169,T169,Y169,AD169)))</f>
        <v>0</v>
      </c>
      <c r="AJ169" s="20">
        <f t="shared" si="10"/>
        <v>0</v>
      </c>
      <c r="AK169" s="20">
        <f t="shared" si="22"/>
        <v>0</v>
      </c>
      <c r="AL169" s="20">
        <f>ROUND(AK169*Priority!D14/12,2)</f>
        <v>0</v>
      </c>
      <c r="AM169" s="20">
        <f>MIN(AK169+AL169,Priority!E14)</f>
        <v>0</v>
      </c>
      <c r="AN169" s="20">
        <f>MIN(MAX(0,AK169+AL169-AM169),MAX(0,Overview!$B$11-SUM(I169,N169,S169,X169,AC169,AH169,AM169,AR169,AW169,BB169)-SUM(J169,O169,T169,Y169,AD169,AI169)))</f>
        <v>0</v>
      </c>
      <c r="AO169" s="20">
        <f t="shared" si="11"/>
        <v>0</v>
      </c>
      <c r="AP169" s="20">
        <f t="shared" si="23"/>
        <v>0</v>
      </c>
      <c r="AQ169" s="20">
        <f>ROUND(AP169*Priority!D15/12,2)</f>
        <v>0</v>
      </c>
      <c r="AR169" s="20">
        <f>MIN(AP169+AQ169,Priority!E15)</f>
        <v>0</v>
      </c>
      <c r="AS169" s="20">
        <f>MIN(MAX(0,AP169+AQ169-AR169),MAX(0,Overview!$B$11-SUM(I169,N169,S169,X169,AC169,AH169,AM169,AR169,AW169,BB169)-SUM(J169,O169,T169,Y169,AD169,AI169,AN169)))</f>
        <v>0</v>
      </c>
      <c r="AT169" s="20">
        <f t="shared" si="12"/>
        <v>0</v>
      </c>
      <c r="AU169" s="20">
        <f t="shared" si="24"/>
        <v>0</v>
      </c>
      <c r="AV169" s="20">
        <f>ROUND(AU169*Priority!D16/12,2)</f>
        <v>0</v>
      </c>
      <c r="AW169" s="20">
        <f>MIN(AU169+AV169,Priority!E16)</f>
        <v>0</v>
      </c>
      <c r="AX169" s="20">
        <f>MIN(MAX(0,AU169+AV169-AW169),MAX(0,Overview!$B$11-SUM(I169,N169,S169,X169,AC169,AH169,AM169,AR169,AW169,BB169)-SUM(J169,O169,T169,Y169,AD169,AI169,AN169,AS169)))</f>
        <v>0</v>
      </c>
      <c r="AY169" s="20">
        <f t="shared" si="13"/>
        <v>0</v>
      </c>
      <c r="AZ169" s="20">
        <f t="shared" si="25"/>
        <v>0</v>
      </c>
      <c r="BA169" s="20">
        <f>ROUND(AZ169*Priority!D17/12,2)</f>
        <v>0</v>
      </c>
      <c r="BB169" s="20">
        <f>MIN(AZ169+BA169,Priority!E17)</f>
        <v>0</v>
      </c>
      <c r="BC169" s="20">
        <f>MIN(MAX(0,AZ169+BA169-BB169),MAX(0,Overview!$B$11-SUM(I169,N169,S169,X169,AC169,AH169,AM169,AR169,AW169,BB169)-SUM(J169,O169,T169,Y169,AD169,AI169,AN169,AS169,AX169)))</f>
        <v>0</v>
      </c>
      <c r="BD169" s="20">
        <f t="shared" si="14"/>
        <v>0</v>
      </c>
    </row>
    <row r="170" ht="22.5" customHeight="1">
      <c r="A170" s="4">
        <v>163.0</v>
      </c>
      <c r="B170" s="20">
        <f t="shared" ref="B170:C170" si="185">SUM(G170,L170,Q170,V170,AA170,AF170,AK170,AP170,AU170,AZ170)</f>
        <v>0</v>
      </c>
      <c r="C170" s="20">
        <f t="shared" si="185"/>
        <v>0</v>
      </c>
      <c r="D170" s="20">
        <f t="shared" si="3"/>
        <v>0</v>
      </c>
      <c r="E170" s="20">
        <f t="shared" si="4"/>
        <v>0</v>
      </c>
      <c r="F170" s="20">
        <f>MAX(0,Overview!$B$11-D170)</f>
        <v>0</v>
      </c>
      <c r="G170" s="20">
        <f t="shared" si="16"/>
        <v>0</v>
      </c>
      <c r="H170" s="20">
        <f>ROUND(G170*Priority!D8/12,2)</f>
        <v>0</v>
      </c>
      <c r="I170" s="20">
        <f>MIN(G170+H170,Priority!E8)</f>
        <v>0</v>
      </c>
      <c r="J170" s="20">
        <f>MIN(MAX(0,G170+H170-I170),MAX(0,Overview!$B$11-SUM(I170,N170,S170,X170,AC170,AH170,AM170,AR170,AW170,BB170)))</f>
        <v>0</v>
      </c>
      <c r="K170" s="20">
        <f t="shared" si="5"/>
        <v>0</v>
      </c>
      <c r="L170" s="20">
        <f t="shared" si="17"/>
        <v>0</v>
      </c>
      <c r="M170" s="20">
        <f>ROUND(L170*Priority!D9/12,2)</f>
        <v>0</v>
      </c>
      <c r="N170" s="20">
        <f>MIN(L170+M170,Priority!E9)</f>
        <v>0</v>
      </c>
      <c r="O170" s="20">
        <f>MIN(MAX(0,L170+M170-N170),MAX(0,Overview!$B$11-SUM(I170,N170,S170,X170,AC170,AH170,AM170,AR170,AW170,BB170)-SUM(J170)))</f>
        <v>0</v>
      </c>
      <c r="P170" s="20">
        <f t="shared" si="6"/>
        <v>0</v>
      </c>
      <c r="Q170" s="20">
        <f t="shared" si="18"/>
        <v>0</v>
      </c>
      <c r="R170" s="20">
        <f>ROUND(Q170*Priority!D10/12,2)</f>
        <v>0</v>
      </c>
      <c r="S170" s="20">
        <f>MIN(Q170+R170,Priority!E10)</f>
        <v>0</v>
      </c>
      <c r="T170" s="20">
        <f>MIN(MAX(0,Q170+R170-S170),MAX(0,Overview!$B$11-SUM(I170,N170,S170,X170,AC170,AH170,AM170,AR170,AW170,BB170)-SUM(J170,O170)))</f>
        <v>0</v>
      </c>
      <c r="U170" s="20">
        <f t="shared" si="7"/>
        <v>0</v>
      </c>
      <c r="V170" s="20">
        <f t="shared" si="19"/>
        <v>0</v>
      </c>
      <c r="W170" s="20">
        <f>ROUND(V170*Priority!D11/12,2)</f>
        <v>0</v>
      </c>
      <c r="X170" s="20">
        <f>MIN(V170+W170,Priority!E11)</f>
        <v>0</v>
      </c>
      <c r="Y170" s="20">
        <f>MIN(MAX(0,V170+W170-X170),MAX(0,Overview!$B$11-SUM(I170,N170,S170,X170,AC170,AH170,AM170,AR170,AW170,BB170)-SUM(J170,O170,T170)))</f>
        <v>0</v>
      </c>
      <c r="Z170" s="20">
        <f t="shared" si="8"/>
        <v>0</v>
      </c>
      <c r="AA170" s="20">
        <f t="shared" si="20"/>
        <v>0</v>
      </c>
      <c r="AB170" s="20">
        <f>ROUND(AA170*Priority!D12/12,2)</f>
        <v>0</v>
      </c>
      <c r="AC170" s="20">
        <f>MIN(AA170+AB170,Priority!E12)</f>
        <v>0</v>
      </c>
      <c r="AD170" s="20">
        <f>MIN(MAX(0,AA170+AB170-AC170),MAX(0,Overview!$B$11-SUM(I170,N170,S170,X170,AC170,AH170,AM170,AR170,AW170,BB170)-SUM(J170,O170,T170,Y170)))</f>
        <v>0</v>
      </c>
      <c r="AE170" s="20">
        <f t="shared" si="9"/>
        <v>0</v>
      </c>
      <c r="AF170" s="20">
        <f t="shared" si="21"/>
        <v>0</v>
      </c>
      <c r="AG170" s="20">
        <f>ROUND(AF170*Priority!D13/12,2)</f>
        <v>0</v>
      </c>
      <c r="AH170" s="20">
        <f>MIN(AF170+AG170,Priority!E13)</f>
        <v>0</v>
      </c>
      <c r="AI170" s="20">
        <f>MIN(MAX(0,AF170+AG170-AH170),MAX(0,Overview!$B$11-SUM(I170,N170,S170,X170,AC170,AH170,AM170,AR170,AW170,BB170)-SUM(J170,O170,T170,Y170,AD170)))</f>
        <v>0</v>
      </c>
      <c r="AJ170" s="20">
        <f t="shared" si="10"/>
        <v>0</v>
      </c>
      <c r="AK170" s="20">
        <f t="shared" si="22"/>
        <v>0</v>
      </c>
      <c r="AL170" s="20">
        <f>ROUND(AK170*Priority!D14/12,2)</f>
        <v>0</v>
      </c>
      <c r="AM170" s="20">
        <f>MIN(AK170+AL170,Priority!E14)</f>
        <v>0</v>
      </c>
      <c r="AN170" s="20">
        <f>MIN(MAX(0,AK170+AL170-AM170),MAX(0,Overview!$B$11-SUM(I170,N170,S170,X170,AC170,AH170,AM170,AR170,AW170,BB170)-SUM(J170,O170,T170,Y170,AD170,AI170)))</f>
        <v>0</v>
      </c>
      <c r="AO170" s="20">
        <f t="shared" si="11"/>
        <v>0</v>
      </c>
      <c r="AP170" s="20">
        <f t="shared" si="23"/>
        <v>0</v>
      </c>
      <c r="AQ170" s="20">
        <f>ROUND(AP170*Priority!D15/12,2)</f>
        <v>0</v>
      </c>
      <c r="AR170" s="20">
        <f>MIN(AP170+AQ170,Priority!E15)</f>
        <v>0</v>
      </c>
      <c r="AS170" s="20">
        <f>MIN(MAX(0,AP170+AQ170-AR170),MAX(0,Overview!$B$11-SUM(I170,N170,S170,X170,AC170,AH170,AM170,AR170,AW170,BB170)-SUM(J170,O170,T170,Y170,AD170,AI170,AN170)))</f>
        <v>0</v>
      </c>
      <c r="AT170" s="20">
        <f t="shared" si="12"/>
        <v>0</v>
      </c>
      <c r="AU170" s="20">
        <f t="shared" si="24"/>
        <v>0</v>
      </c>
      <c r="AV170" s="20">
        <f>ROUND(AU170*Priority!D16/12,2)</f>
        <v>0</v>
      </c>
      <c r="AW170" s="20">
        <f>MIN(AU170+AV170,Priority!E16)</f>
        <v>0</v>
      </c>
      <c r="AX170" s="20">
        <f>MIN(MAX(0,AU170+AV170-AW170),MAX(0,Overview!$B$11-SUM(I170,N170,S170,X170,AC170,AH170,AM170,AR170,AW170,BB170)-SUM(J170,O170,T170,Y170,AD170,AI170,AN170,AS170)))</f>
        <v>0</v>
      </c>
      <c r="AY170" s="20">
        <f t="shared" si="13"/>
        <v>0</v>
      </c>
      <c r="AZ170" s="20">
        <f t="shared" si="25"/>
        <v>0</v>
      </c>
      <c r="BA170" s="20">
        <f>ROUND(AZ170*Priority!D17/12,2)</f>
        <v>0</v>
      </c>
      <c r="BB170" s="20">
        <f>MIN(AZ170+BA170,Priority!E17)</f>
        <v>0</v>
      </c>
      <c r="BC170" s="20">
        <f>MIN(MAX(0,AZ170+BA170-BB170),MAX(0,Overview!$B$11-SUM(I170,N170,S170,X170,AC170,AH170,AM170,AR170,AW170,BB170)-SUM(J170,O170,T170,Y170,AD170,AI170,AN170,AS170,AX170)))</f>
        <v>0</v>
      </c>
      <c r="BD170" s="20">
        <f t="shared" si="14"/>
        <v>0</v>
      </c>
    </row>
    <row r="171" ht="22.5" customHeight="1">
      <c r="A171" s="4">
        <v>164.0</v>
      </c>
      <c r="B171" s="20">
        <f t="shared" ref="B171:C171" si="186">SUM(G171,L171,Q171,V171,AA171,AF171,AK171,AP171,AU171,AZ171)</f>
        <v>0</v>
      </c>
      <c r="C171" s="20">
        <f t="shared" si="186"/>
        <v>0</v>
      </c>
      <c r="D171" s="20">
        <f t="shared" si="3"/>
        <v>0</v>
      </c>
      <c r="E171" s="20">
        <f t="shared" si="4"/>
        <v>0</v>
      </c>
      <c r="F171" s="20">
        <f>MAX(0,Overview!$B$11-D171)</f>
        <v>0</v>
      </c>
      <c r="G171" s="20">
        <f t="shared" si="16"/>
        <v>0</v>
      </c>
      <c r="H171" s="20">
        <f>ROUND(G171*Priority!D8/12,2)</f>
        <v>0</v>
      </c>
      <c r="I171" s="20">
        <f>MIN(G171+H171,Priority!E8)</f>
        <v>0</v>
      </c>
      <c r="J171" s="20">
        <f>MIN(MAX(0,G171+H171-I171),MAX(0,Overview!$B$11-SUM(I171,N171,S171,X171,AC171,AH171,AM171,AR171,AW171,BB171)))</f>
        <v>0</v>
      </c>
      <c r="K171" s="20">
        <f t="shared" si="5"/>
        <v>0</v>
      </c>
      <c r="L171" s="20">
        <f t="shared" si="17"/>
        <v>0</v>
      </c>
      <c r="M171" s="20">
        <f>ROUND(L171*Priority!D9/12,2)</f>
        <v>0</v>
      </c>
      <c r="N171" s="20">
        <f>MIN(L171+M171,Priority!E9)</f>
        <v>0</v>
      </c>
      <c r="O171" s="20">
        <f>MIN(MAX(0,L171+M171-N171),MAX(0,Overview!$B$11-SUM(I171,N171,S171,X171,AC171,AH171,AM171,AR171,AW171,BB171)-SUM(J171)))</f>
        <v>0</v>
      </c>
      <c r="P171" s="20">
        <f t="shared" si="6"/>
        <v>0</v>
      </c>
      <c r="Q171" s="20">
        <f t="shared" si="18"/>
        <v>0</v>
      </c>
      <c r="R171" s="20">
        <f>ROUND(Q171*Priority!D10/12,2)</f>
        <v>0</v>
      </c>
      <c r="S171" s="20">
        <f>MIN(Q171+R171,Priority!E10)</f>
        <v>0</v>
      </c>
      <c r="T171" s="20">
        <f>MIN(MAX(0,Q171+R171-S171),MAX(0,Overview!$B$11-SUM(I171,N171,S171,X171,AC171,AH171,AM171,AR171,AW171,BB171)-SUM(J171,O171)))</f>
        <v>0</v>
      </c>
      <c r="U171" s="20">
        <f t="shared" si="7"/>
        <v>0</v>
      </c>
      <c r="V171" s="20">
        <f t="shared" si="19"/>
        <v>0</v>
      </c>
      <c r="W171" s="20">
        <f>ROUND(V171*Priority!D11/12,2)</f>
        <v>0</v>
      </c>
      <c r="X171" s="20">
        <f>MIN(V171+W171,Priority!E11)</f>
        <v>0</v>
      </c>
      <c r="Y171" s="20">
        <f>MIN(MAX(0,V171+W171-X171),MAX(0,Overview!$B$11-SUM(I171,N171,S171,X171,AC171,AH171,AM171,AR171,AW171,BB171)-SUM(J171,O171,T171)))</f>
        <v>0</v>
      </c>
      <c r="Z171" s="20">
        <f t="shared" si="8"/>
        <v>0</v>
      </c>
      <c r="AA171" s="20">
        <f t="shared" si="20"/>
        <v>0</v>
      </c>
      <c r="AB171" s="20">
        <f>ROUND(AA171*Priority!D12/12,2)</f>
        <v>0</v>
      </c>
      <c r="AC171" s="20">
        <f>MIN(AA171+AB171,Priority!E12)</f>
        <v>0</v>
      </c>
      <c r="AD171" s="20">
        <f>MIN(MAX(0,AA171+AB171-AC171),MAX(0,Overview!$B$11-SUM(I171,N171,S171,X171,AC171,AH171,AM171,AR171,AW171,BB171)-SUM(J171,O171,T171,Y171)))</f>
        <v>0</v>
      </c>
      <c r="AE171" s="20">
        <f t="shared" si="9"/>
        <v>0</v>
      </c>
      <c r="AF171" s="20">
        <f t="shared" si="21"/>
        <v>0</v>
      </c>
      <c r="AG171" s="20">
        <f>ROUND(AF171*Priority!D13/12,2)</f>
        <v>0</v>
      </c>
      <c r="AH171" s="20">
        <f>MIN(AF171+AG171,Priority!E13)</f>
        <v>0</v>
      </c>
      <c r="AI171" s="20">
        <f>MIN(MAX(0,AF171+AG171-AH171),MAX(0,Overview!$B$11-SUM(I171,N171,S171,X171,AC171,AH171,AM171,AR171,AW171,BB171)-SUM(J171,O171,T171,Y171,AD171)))</f>
        <v>0</v>
      </c>
      <c r="AJ171" s="20">
        <f t="shared" si="10"/>
        <v>0</v>
      </c>
      <c r="AK171" s="20">
        <f t="shared" si="22"/>
        <v>0</v>
      </c>
      <c r="AL171" s="20">
        <f>ROUND(AK171*Priority!D14/12,2)</f>
        <v>0</v>
      </c>
      <c r="AM171" s="20">
        <f>MIN(AK171+AL171,Priority!E14)</f>
        <v>0</v>
      </c>
      <c r="AN171" s="20">
        <f>MIN(MAX(0,AK171+AL171-AM171),MAX(0,Overview!$B$11-SUM(I171,N171,S171,X171,AC171,AH171,AM171,AR171,AW171,BB171)-SUM(J171,O171,T171,Y171,AD171,AI171)))</f>
        <v>0</v>
      </c>
      <c r="AO171" s="20">
        <f t="shared" si="11"/>
        <v>0</v>
      </c>
      <c r="AP171" s="20">
        <f t="shared" si="23"/>
        <v>0</v>
      </c>
      <c r="AQ171" s="20">
        <f>ROUND(AP171*Priority!D15/12,2)</f>
        <v>0</v>
      </c>
      <c r="AR171" s="20">
        <f>MIN(AP171+AQ171,Priority!E15)</f>
        <v>0</v>
      </c>
      <c r="AS171" s="20">
        <f>MIN(MAX(0,AP171+AQ171-AR171),MAX(0,Overview!$B$11-SUM(I171,N171,S171,X171,AC171,AH171,AM171,AR171,AW171,BB171)-SUM(J171,O171,T171,Y171,AD171,AI171,AN171)))</f>
        <v>0</v>
      </c>
      <c r="AT171" s="20">
        <f t="shared" si="12"/>
        <v>0</v>
      </c>
      <c r="AU171" s="20">
        <f t="shared" si="24"/>
        <v>0</v>
      </c>
      <c r="AV171" s="20">
        <f>ROUND(AU171*Priority!D16/12,2)</f>
        <v>0</v>
      </c>
      <c r="AW171" s="20">
        <f>MIN(AU171+AV171,Priority!E16)</f>
        <v>0</v>
      </c>
      <c r="AX171" s="20">
        <f>MIN(MAX(0,AU171+AV171-AW171),MAX(0,Overview!$B$11-SUM(I171,N171,S171,X171,AC171,AH171,AM171,AR171,AW171,BB171)-SUM(J171,O171,T171,Y171,AD171,AI171,AN171,AS171)))</f>
        <v>0</v>
      </c>
      <c r="AY171" s="20">
        <f t="shared" si="13"/>
        <v>0</v>
      </c>
      <c r="AZ171" s="20">
        <f t="shared" si="25"/>
        <v>0</v>
      </c>
      <c r="BA171" s="20">
        <f>ROUND(AZ171*Priority!D17/12,2)</f>
        <v>0</v>
      </c>
      <c r="BB171" s="20">
        <f>MIN(AZ171+BA171,Priority!E17)</f>
        <v>0</v>
      </c>
      <c r="BC171" s="20">
        <f>MIN(MAX(0,AZ171+BA171-BB171),MAX(0,Overview!$B$11-SUM(I171,N171,S171,X171,AC171,AH171,AM171,AR171,AW171,BB171)-SUM(J171,O171,T171,Y171,AD171,AI171,AN171,AS171,AX171)))</f>
        <v>0</v>
      </c>
      <c r="BD171" s="20">
        <f t="shared" si="14"/>
        <v>0</v>
      </c>
    </row>
    <row r="172" ht="22.5" customHeight="1">
      <c r="A172" s="4">
        <v>165.0</v>
      </c>
      <c r="B172" s="20">
        <f t="shared" ref="B172:C172" si="187">SUM(G172,L172,Q172,V172,AA172,AF172,AK172,AP172,AU172,AZ172)</f>
        <v>0</v>
      </c>
      <c r="C172" s="20">
        <f t="shared" si="187"/>
        <v>0</v>
      </c>
      <c r="D172" s="20">
        <f t="shared" si="3"/>
        <v>0</v>
      </c>
      <c r="E172" s="20">
        <f t="shared" si="4"/>
        <v>0</v>
      </c>
      <c r="F172" s="20">
        <f>MAX(0,Overview!$B$11-D172)</f>
        <v>0</v>
      </c>
      <c r="G172" s="20">
        <f t="shared" si="16"/>
        <v>0</v>
      </c>
      <c r="H172" s="20">
        <f>ROUND(G172*Priority!D8/12,2)</f>
        <v>0</v>
      </c>
      <c r="I172" s="20">
        <f>MIN(G172+H172,Priority!E8)</f>
        <v>0</v>
      </c>
      <c r="J172" s="20">
        <f>MIN(MAX(0,G172+H172-I172),MAX(0,Overview!$B$11-SUM(I172,N172,S172,X172,AC172,AH172,AM172,AR172,AW172,BB172)))</f>
        <v>0</v>
      </c>
      <c r="K172" s="20">
        <f t="shared" si="5"/>
        <v>0</v>
      </c>
      <c r="L172" s="20">
        <f t="shared" si="17"/>
        <v>0</v>
      </c>
      <c r="M172" s="20">
        <f>ROUND(L172*Priority!D9/12,2)</f>
        <v>0</v>
      </c>
      <c r="N172" s="20">
        <f>MIN(L172+M172,Priority!E9)</f>
        <v>0</v>
      </c>
      <c r="O172" s="20">
        <f>MIN(MAX(0,L172+M172-N172),MAX(0,Overview!$B$11-SUM(I172,N172,S172,X172,AC172,AH172,AM172,AR172,AW172,BB172)-SUM(J172)))</f>
        <v>0</v>
      </c>
      <c r="P172" s="20">
        <f t="shared" si="6"/>
        <v>0</v>
      </c>
      <c r="Q172" s="20">
        <f t="shared" si="18"/>
        <v>0</v>
      </c>
      <c r="R172" s="20">
        <f>ROUND(Q172*Priority!D10/12,2)</f>
        <v>0</v>
      </c>
      <c r="S172" s="20">
        <f>MIN(Q172+R172,Priority!E10)</f>
        <v>0</v>
      </c>
      <c r="T172" s="20">
        <f>MIN(MAX(0,Q172+R172-S172),MAX(0,Overview!$B$11-SUM(I172,N172,S172,X172,AC172,AH172,AM172,AR172,AW172,BB172)-SUM(J172,O172)))</f>
        <v>0</v>
      </c>
      <c r="U172" s="20">
        <f t="shared" si="7"/>
        <v>0</v>
      </c>
      <c r="V172" s="20">
        <f t="shared" si="19"/>
        <v>0</v>
      </c>
      <c r="W172" s="20">
        <f>ROUND(V172*Priority!D11/12,2)</f>
        <v>0</v>
      </c>
      <c r="X172" s="20">
        <f>MIN(V172+W172,Priority!E11)</f>
        <v>0</v>
      </c>
      <c r="Y172" s="20">
        <f>MIN(MAX(0,V172+W172-X172),MAX(0,Overview!$B$11-SUM(I172,N172,S172,X172,AC172,AH172,AM172,AR172,AW172,BB172)-SUM(J172,O172,T172)))</f>
        <v>0</v>
      </c>
      <c r="Z172" s="20">
        <f t="shared" si="8"/>
        <v>0</v>
      </c>
      <c r="AA172" s="20">
        <f t="shared" si="20"/>
        <v>0</v>
      </c>
      <c r="AB172" s="20">
        <f>ROUND(AA172*Priority!D12/12,2)</f>
        <v>0</v>
      </c>
      <c r="AC172" s="20">
        <f>MIN(AA172+AB172,Priority!E12)</f>
        <v>0</v>
      </c>
      <c r="AD172" s="20">
        <f>MIN(MAX(0,AA172+AB172-AC172),MAX(0,Overview!$B$11-SUM(I172,N172,S172,X172,AC172,AH172,AM172,AR172,AW172,BB172)-SUM(J172,O172,T172,Y172)))</f>
        <v>0</v>
      </c>
      <c r="AE172" s="20">
        <f t="shared" si="9"/>
        <v>0</v>
      </c>
      <c r="AF172" s="20">
        <f t="shared" si="21"/>
        <v>0</v>
      </c>
      <c r="AG172" s="20">
        <f>ROUND(AF172*Priority!D13/12,2)</f>
        <v>0</v>
      </c>
      <c r="AH172" s="20">
        <f>MIN(AF172+AG172,Priority!E13)</f>
        <v>0</v>
      </c>
      <c r="AI172" s="20">
        <f>MIN(MAX(0,AF172+AG172-AH172),MAX(0,Overview!$B$11-SUM(I172,N172,S172,X172,AC172,AH172,AM172,AR172,AW172,BB172)-SUM(J172,O172,T172,Y172,AD172)))</f>
        <v>0</v>
      </c>
      <c r="AJ172" s="20">
        <f t="shared" si="10"/>
        <v>0</v>
      </c>
      <c r="AK172" s="20">
        <f t="shared" si="22"/>
        <v>0</v>
      </c>
      <c r="AL172" s="20">
        <f>ROUND(AK172*Priority!D14/12,2)</f>
        <v>0</v>
      </c>
      <c r="AM172" s="20">
        <f>MIN(AK172+AL172,Priority!E14)</f>
        <v>0</v>
      </c>
      <c r="AN172" s="20">
        <f>MIN(MAX(0,AK172+AL172-AM172),MAX(0,Overview!$B$11-SUM(I172,N172,S172,X172,AC172,AH172,AM172,AR172,AW172,BB172)-SUM(J172,O172,T172,Y172,AD172,AI172)))</f>
        <v>0</v>
      </c>
      <c r="AO172" s="20">
        <f t="shared" si="11"/>
        <v>0</v>
      </c>
      <c r="AP172" s="20">
        <f t="shared" si="23"/>
        <v>0</v>
      </c>
      <c r="AQ172" s="20">
        <f>ROUND(AP172*Priority!D15/12,2)</f>
        <v>0</v>
      </c>
      <c r="AR172" s="20">
        <f>MIN(AP172+AQ172,Priority!E15)</f>
        <v>0</v>
      </c>
      <c r="AS172" s="20">
        <f>MIN(MAX(0,AP172+AQ172-AR172),MAX(0,Overview!$B$11-SUM(I172,N172,S172,X172,AC172,AH172,AM172,AR172,AW172,BB172)-SUM(J172,O172,T172,Y172,AD172,AI172,AN172)))</f>
        <v>0</v>
      </c>
      <c r="AT172" s="20">
        <f t="shared" si="12"/>
        <v>0</v>
      </c>
      <c r="AU172" s="20">
        <f t="shared" si="24"/>
        <v>0</v>
      </c>
      <c r="AV172" s="20">
        <f>ROUND(AU172*Priority!D16/12,2)</f>
        <v>0</v>
      </c>
      <c r="AW172" s="20">
        <f>MIN(AU172+AV172,Priority!E16)</f>
        <v>0</v>
      </c>
      <c r="AX172" s="20">
        <f>MIN(MAX(0,AU172+AV172-AW172),MAX(0,Overview!$B$11-SUM(I172,N172,S172,X172,AC172,AH172,AM172,AR172,AW172,BB172)-SUM(J172,O172,T172,Y172,AD172,AI172,AN172,AS172)))</f>
        <v>0</v>
      </c>
      <c r="AY172" s="20">
        <f t="shared" si="13"/>
        <v>0</v>
      </c>
      <c r="AZ172" s="20">
        <f t="shared" si="25"/>
        <v>0</v>
      </c>
      <c r="BA172" s="20">
        <f>ROUND(AZ172*Priority!D17/12,2)</f>
        <v>0</v>
      </c>
      <c r="BB172" s="20">
        <f>MIN(AZ172+BA172,Priority!E17)</f>
        <v>0</v>
      </c>
      <c r="BC172" s="20">
        <f>MIN(MAX(0,AZ172+BA172-BB172),MAX(0,Overview!$B$11-SUM(I172,N172,S172,X172,AC172,AH172,AM172,AR172,AW172,BB172)-SUM(J172,O172,T172,Y172,AD172,AI172,AN172,AS172,AX172)))</f>
        <v>0</v>
      </c>
      <c r="BD172" s="20">
        <f t="shared" si="14"/>
        <v>0</v>
      </c>
    </row>
    <row r="173" ht="22.5" customHeight="1">
      <c r="A173" s="4">
        <v>166.0</v>
      </c>
      <c r="B173" s="20">
        <f t="shared" ref="B173:C173" si="188">SUM(G173,L173,Q173,V173,AA173,AF173,AK173,AP173,AU173,AZ173)</f>
        <v>0</v>
      </c>
      <c r="C173" s="20">
        <f t="shared" si="188"/>
        <v>0</v>
      </c>
      <c r="D173" s="20">
        <f t="shared" si="3"/>
        <v>0</v>
      </c>
      <c r="E173" s="20">
        <f t="shared" si="4"/>
        <v>0</v>
      </c>
      <c r="F173" s="20">
        <f>MAX(0,Overview!$B$11-D173)</f>
        <v>0</v>
      </c>
      <c r="G173" s="20">
        <f t="shared" si="16"/>
        <v>0</v>
      </c>
      <c r="H173" s="20">
        <f>ROUND(G173*Priority!D8/12,2)</f>
        <v>0</v>
      </c>
      <c r="I173" s="20">
        <f>MIN(G173+H173,Priority!E8)</f>
        <v>0</v>
      </c>
      <c r="J173" s="20">
        <f>MIN(MAX(0,G173+H173-I173),MAX(0,Overview!$B$11-SUM(I173,N173,S173,X173,AC173,AH173,AM173,AR173,AW173,BB173)))</f>
        <v>0</v>
      </c>
      <c r="K173" s="20">
        <f t="shared" si="5"/>
        <v>0</v>
      </c>
      <c r="L173" s="20">
        <f t="shared" si="17"/>
        <v>0</v>
      </c>
      <c r="M173" s="20">
        <f>ROUND(L173*Priority!D9/12,2)</f>
        <v>0</v>
      </c>
      <c r="N173" s="20">
        <f>MIN(L173+M173,Priority!E9)</f>
        <v>0</v>
      </c>
      <c r="O173" s="20">
        <f>MIN(MAX(0,L173+M173-N173),MAX(0,Overview!$B$11-SUM(I173,N173,S173,X173,AC173,AH173,AM173,AR173,AW173,BB173)-SUM(J173)))</f>
        <v>0</v>
      </c>
      <c r="P173" s="20">
        <f t="shared" si="6"/>
        <v>0</v>
      </c>
      <c r="Q173" s="20">
        <f t="shared" si="18"/>
        <v>0</v>
      </c>
      <c r="R173" s="20">
        <f>ROUND(Q173*Priority!D10/12,2)</f>
        <v>0</v>
      </c>
      <c r="S173" s="20">
        <f>MIN(Q173+R173,Priority!E10)</f>
        <v>0</v>
      </c>
      <c r="T173" s="20">
        <f>MIN(MAX(0,Q173+R173-S173),MAX(0,Overview!$B$11-SUM(I173,N173,S173,X173,AC173,AH173,AM173,AR173,AW173,BB173)-SUM(J173,O173)))</f>
        <v>0</v>
      </c>
      <c r="U173" s="20">
        <f t="shared" si="7"/>
        <v>0</v>
      </c>
      <c r="V173" s="20">
        <f t="shared" si="19"/>
        <v>0</v>
      </c>
      <c r="W173" s="20">
        <f>ROUND(V173*Priority!D11/12,2)</f>
        <v>0</v>
      </c>
      <c r="X173" s="20">
        <f>MIN(V173+W173,Priority!E11)</f>
        <v>0</v>
      </c>
      <c r="Y173" s="20">
        <f>MIN(MAX(0,V173+W173-X173),MAX(0,Overview!$B$11-SUM(I173,N173,S173,X173,AC173,AH173,AM173,AR173,AW173,BB173)-SUM(J173,O173,T173)))</f>
        <v>0</v>
      </c>
      <c r="Z173" s="20">
        <f t="shared" si="8"/>
        <v>0</v>
      </c>
      <c r="AA173" s="20">
        <f t="shared" si="20"/>
        <v>0</v>
      </c>
      <c r="AB173" s="20">
        <f>ROUND(AA173*Priority!D12/12,2)</f>
        <v>0</v>
      </c>
      <c r="AC173" s="20">
        <f>MIN(AA173+AB173,Priority!E12)</f>
        <v>0</v>
      </c>
      <c r="AD173" s="20">
        <f>MIN(MAX(0,AA173+AB173-AC173),MAX(0,Overview!$B$11-SUM(I173,N173,S173,X173,AC173,AH173,AM173,AR173,AW173,BB173)-SUM(J173,O173,T173,Y173)))</f>
        <v>0</v>
      </c>
      <c r="AE173" s="20">
        <f t="shared" si="9"/>
        <v>0</v>
      </c>
      <c r="AF173" s="20">
        <f t="shared" si="21"/>
        <v>0</v>
      </c>
      <c r="AG173" s="20">
        <f>ROUND(AF173*Priority!D13/12,2)</f>
        <v>0</v>
      </c>
      <c r="AH173" s="20">
        <f>MIN(AF173+AG173,Priority!E13)</f>
        <v>0</v>
      </c>
      <c r="AI173" s="20">
        <f>MIN(MAX(0,AF173+AG173-AH173),MAX(0,Overview!$B$11-SUM(I173,N173,S173,X173,AC173,AH173,AM173,AR173,AW173,BB173)-SUM(J173,O173,T173,Y173,AD173)))</f>
        <v>0</v>
      </c>
      <c r="AJ173" s="20">
        <f t="shared" si="10"/>
        <v>0</v>
      </c>
      <c r="AK173" s="20">
        <f t="shared" si="22"/>
        <v>0</v>
      </c>
      <c r="AL173" s="20">
        <f>ROUND(AK173*Priority!D14/12,2)</f>
        <v>0</v>
      </c>
      <c r="AM173" s="20">
        <f>MIN(AK173+AL173,Priority!E14)</f>
        <v>0</v>
      </c>
      <c r="AN173" s="20">
        <f>MIN(MAX(0,AK173+AL173-AM173),MAX(0,Overview!$B$11-SUM(I173,N173,S173,X173,AC173,AH173,AM173,AR173,AW173,BB173)-SUM(J173,O173,T173,Y173,AD173,AI173)))</f>
        <v>0</v>
      </c>
      <c r="AO173" s="20">
        <f t="shared" si="11"/>
        <v>0</v>
      </c>
      <c r="AP173" s="20">
        <f t="shared" si="23"/>
        <v>0</v>
      </c>
      <c r="AQ173" s="20">
        <f>ROUND(AP173*Priority!D15/12,2)</f>
        <v>0</v>
      </c>
      <c r="AR173" s="20">
        <f>MIN(AP173+AQ173,Priority!E15)</f>
        <v>0</v>
      </c>
      <c r="AS173" s="20">
        <f>MIN(MAX(0,AP173+AQ173-AR173),MAX(0,Overview!$B$11-SUM(I173,N173,S173,X173,AC173,AH173,AM173,AR173,AW173,BB173)-SUM(J173,O173,T173,Y173,AD173,AI173,AN173)))</f>
        <v>0</v>
      </c>
      <c r="AT173" s="20">
        <f t="shared" si="12"/>
        <v>0</v>
      </c>
      <c r="AU173" s="20">
        <f t="shared" si="24"/>
        <v>0</v>
      </c>
      <c r="AV173" s="20">
        <f>ROUND(AU173*Priority!D16/12,2)</f>
        <v>0</v>
      </c>
      <c r="AW173" s="20">
        <f>MIN(AU173+AV173,Priority!E16)</f>
        <v>0</v>
      </c>
      <c r="AX173" s="20">
        <f>MIN(MAX(0,AU173+AV173-AW173),MAX(0,Overview!$B$11-SUM(I173,N173,S173,X173,AC173,AH173,AM173,AR173,AW173,BB173)-SUM(J173,O173,T173,Y173,AD173,AI173,AN173,AS173)))</f>
        <v>0</v>
      </c>
      <c r="AY173" s="20">
        <f t="shared" si="13"/>
        <v>0</v>
      </c>
      <c r="AZ173" s="20">
        <f t="shared" si="25"/>
        <v>0</v>
      </c>
      <c r="BA173" s="20">
        <f>ROUND(AZ173*Priority!D17/12,2)</f>
        <v>0</v>
      </c>
      <c r="BB173" s="20">
        <f>MIN(AZ173+BA173,Priority!E17)</f>
        <v>0</v>
      </c>
      <c r="BC173" s="20">
        <f>MIN(MAX(0,AZ173+BA173-BB173),MAX(0,Overview!$B$11-SUM(I173,N173,S173,X173,AC173,AH173,AM173,AR173,AW173,BB173)-SUM(J173,O173,T173,Y173,AD173,AI173,AN173,AS173,AX173)))</f>
        <v>0</v>
      </c>
      <c r="BD173" s="20">
        <f t="shared" si="14"/>
        <v>0</v>
      </c>
    </row>
    <row r="174" ht="22.5" customHeight="1">
      <c r="A174" s="4">
        <v>167.0</v>
      </c>
      <c r="B174" s="20">
        <f t="shared" ref="B174:C174" si="189">SUM(G174,L174,Q174,V174,AA174,AF174,AK174,AP174,AU174,AZ174)</f>
        <v>0</v>
      </c>
      <c r="C174" s="20">
        <f t="shared" si="189"/>
        <v>0</v>
      </c>
      <c r="D174" s="20">
        <f t="shared" si="3"/>
        <v>0</v>
      </c>
      <c r="E174" s="20">
        <f t="shared" si="4"/>
        <v>0</v>
      </c>
      <c r="F174" s="20">
        <f>MAX(0,Overview!$B$11-D174)</f>
        <v>0</v>
      </c>
      <c r="G174" s="20">
        <f t="shared" si="16"/>
        <v>0</v>
      </c>
      <c r="H174" s="20">
        <f>ROUND(G174*Priority!D8/12,2)</f>
        <v>0</v>
      </c>
      <c r="I174" s="20">
        <f>MIN(G174+H174,Priority!E8)</f>
        <v>0</v>
      </c>
      <c r="J174" s="20">
        <f>MIN(MAX(0,G174+H174-I174),MAX(0,Overview!$B$11-SUM(I174,N174,S174,X174,AC174,AH174,AM174,AR174,AW174,BB174)))</f>
        <v>0</v>
      </c>
      <c r="K174" s="20">
        <f t="shared" si="5"/>
        <v>0</v>
      </c>
      <c r="L174" s="20">
        <f t="shared" si="17"/>
        <v>0</v>
      </c>
      <c r="M174" s="20">
        <f>ROUND(L174*Priority!D9/12,2)</f>
        <v>0</v>
      </c>
      <c r="N174" s="20">
        <f>MIN(L174+M174,Priority!E9)</f>
        <v>0</v>
      </c>
      <c r="O174" s="20">
        <f>MIN(MAX(0,L174+M174-N174),MAX(0,Overview!$B$11-SUM(I174,N174,S174,X174,AC174,AH174,AM174,AR174,AW174,BB174)-SUM(J174)))</f>
        <v>0</v>
      </c>
      <c r="P174" s="20">
        <f t="shared" si="6"/>
        <v>0</v>
      </c>
      <c r="Q174" s="20">
        <f t="shared" si="18"/>
        <v>0</v>
      </c>
      <c r="R174" s="20">
        <f>ROUND(Q174*Priority!D10/12,2)</f>
        <v>0</v>
      </c>
      <c r="S174" s="20">
        <f>MIN(Q174+R174,Priority!E10)</f>
        <v>0</v>
      </c>
      <c r="T174" s="20">
        <f>MIN(MAX(0,Q174+R174-S174),MAX(0,Overview!$B$11-SUM(I174,N174,S174,X174,AC174,AH174,AM174,AR174,AW174,BB174)-SUM(J174,O174)))</f>
        <v>0</v>
      </c>
      <c r="U174" s="20">
        <f t="shared" si="7"/>
        <v>0</v>
      </c>
      <c r="V174" s="20">
        <f t="shared" si="19"/>
        <v>0</v>
      </c>
      <c r="W174" s="20">
        <f>ROUND(V174*Priority!D11/12,2)</f>
        <v>0</v>
      </c>
      <c r="X174" s="20">
        <f>MIN(V174+W174,Priority!E11)</f>
        <v>0</v>
      </c>
      <c r="Y174" s="20">
        <f>MIN(MAX(0,V174+W174-X174),MAX(0,Overview!$B$11-SUM(I174,N174,S174,X174,AC174,AH174,AM174,AR174,AW174,BB174)-SUM(J174,O174,T174)))</f>
        <v>0</v>
      </c>
      <c r="Z174" s="20">
        <f t="shared" si="8"/>
        <v>0</v>
      </c>
      <c r="AA174" s="20">
        <f t="shared" si="20"/>
        <v>0</v>
      </c>
      <c r="AB174" s="20">
        <f>ROUND(AA174*Priority!D12/12,2)</f>
        <v>0</v>
      </c>
      <c r="AC174" s="20">
        <f>MIN(AA174+AB174,Priority!E12)</f>
        <v>0</v>
      </c>
      <c r="AD174" s="20">
        <f>MIN(MAX(0,AA174+AB174-AC174),MAX(0,Overview!$B$11-SUM(I174,N174,S174,X174,AC174,AH174,AM174,AR174,AW174,BB174)-SUM(J174,O174,T174,Y174)))</f>
        <v>0</v>
      </c>
      <c r="AE174" s="20">
        <f t="shared" si="9"/>
        <v>0</v>
      </c>
      <c r="AF174" s="20">
        <f t="shared" si="21"/>
        <v>0</v>
      </c>
      <c r="AG174" s="20">
        <f>ROUND(AF174*Priority!D13/12,2)</f>
        <v>0</v>
      </c>
      <c r="AH174" s="20">
        <f>MIN(AF174+AG174,Priority!E13)</f>
        <v>0</v>
      </c>
      <c r="AI174" s="20">
        <f>MIN(MAX(0,AF174+AG174-AH174),MAX(0,Overview!$B$11-SUM(I174,N174,S174,X174,AC174,AH174,AM174,AR174,AW174,BB174)-SUM(J174,O174,T174,Y174,AD174)))</f>
        <v>0</v>
      </c>
      <c r="AJ174" s="20">
        <f t="shared" si="10"/>
        <v>0</v>
      </c>
      <c r="AK174" s="20">
        <f t="shared" si="22"/>
        <v>0</v>
      </c>
      <c r="AL174" s="20">
        <f>ROUND(AK174*Priority!D14/12,2)</f>
        <v>0</v>
      </c>
      <c r="AM174" s="20">
        <f>MIN(AK174+AL174,Priority!E14)</f>
        <v>0</v>
      </c>
      <c r="AN174" s="20">
        <f>MIN(MAX(0,AK174+AL174-AM174),MAX(0,Overview!$B$11-SUM(I174,N174,S174,X174,AC174,AH174,AM174,AR174,AW174,BB174)-SUM(J174,O174,T174,Y174,AD174,AI174)))</f>
        <v>0</v>
      </c>
      <c r="AO174" s="20">
        <f t="shared" si="11"/>
        <v>0</v>
      </c>
      <c r="AP174" s="20">
        <f t="shared" si="23"/>
        <v>0</v>
      </c>
      <c r="AQ174" s="20">
        <f>ROUND(AP174*Priority!D15/12,2)</f>
        <v>0</v>
      </c>
      <c r="AR174" s="20">
        <f>MIN(AP174+AQ174,Priority!E15)</f>
        <v>0</v>
      </c>
      <c r="AS174" s="20">
        <f>MIN(MAX(0,AP174+AQ174-AR174),MAX(0,Overview!$B$11-SUM(I174,N174,S174,X174,AC174,AH174,AM174,AR174,AW174,BB174)-SUM(J174,O174,T174,Y174,AD174,AI174,AN174)))</f>
        <v>0</v>
      </c>
      <c r="AT174" s="20">
        <f t="shared" si="12"/>
        <v>0</v>
      </c>
      <c r="AU174" s="20">
        <f t="shared" si="24"/>
        <v>0</v>
      </c>
      <c r="AV174" s="20">
        <f>ROUND(AU174*Priority!D16/12,2)</f>
        <v>0</v>
      </c>
      <c r="AW174" s="20">
        <f>MIN(AU174+AV174,Priority!E16)</f>
        <v>0</v>
      </c>
      <c r="AX174" s="20">
        <f>MIN(MAX(0,AU174+AV174-AW174),MAX(0,Overview!$B$11-SUM(I174,N174,S174,X174,AC174,AH174,AM174,AR174,AW174,BB174)-SUM(J174,O174,T174,Y174,AD174,AI174,AN174,AS174)))</f>
        <v>0</v>
      </c>
      <c r="AY174" s="20">
        <f t="shared" si="13"/>
        <v>0</v>
      </c>
      <c r="AZ174" s="20">
        <f t="shared" si="25"/>
        <v>0</v>
      </c>
      <c r="BA174" s="20">
        <f>ROUND(AZ174*Priority!D17/12,2)</f>
        <v>0</v>
      </c>
      <c r="BB174" s="20">
        <f>MIN(AZ174+BA174,Priority!E17)</f>
        <v>0</v>
      </c>
      <c r="BC174" s="20">
        <f>MIN(MAX(0,AZ174+BA174-BB174),MAX(0,Overview!$B$11-SUM(I174,N174,S174,X174,AC174,AH174,AM174,AR174,AW174,BB174)-SUM(J174,O174,T174,Y174,AD174,AI174,AN174,AS174,AX174)))</f>
        <v>0</v>
      </c>
      <c r="BD174" s="20">
        <f t="shared" si="14"/>
        <v>0</v>
      </c>
    </row>
    <row r="175" ht="22.5" customHeight="1">
      <c r="A175" s="4">
        <v>168.0</v>
      </c>
      <c r="B175" s="20">
        <f t="shared" ref="B175:C175" si="190">SUM(G175,L175,Q175,V175,AA175,AF175,AK175,AP175,AU175,AZ175)</f>
        <v>0</v>
      </c>
      <c r="C175" s="20">
        <f t="shared" si="190"/>
        <v>0</v>
      </c>
      <c r="D175" s="20">
        <f t="shared" si="3"/>
        <v>0</v>
      </c>
      <c r="E175" s="20">
        <f t="shared" si="4"/>
        <v>0</v>
      </c>
      <c r="F175" s="20">
        <f>MAX(0,Overview!$B$11-D175)</f>
        <v>0</v>
      </c>
      <c r="G175" s="20">
        <f t="shared" si="16"/>
        <v>0</v>
      </c>
      <c r="H175" s="20">
        <f>ROUND(G175*Priority!D8/12,2)</f>
        <v>0</v>
      </c>
      <c r="I175" s="20">
        <f>MIN(G175+H175,Priority!E8)</f>
        <v>0</v>
      </c>
      <c r="J175" s="20">
        <f>MIN(MAX(0,G175+H175-I175),MAX(0,Overview!$B$11-SUM(I175,N175,S175,X175,AC175,AH175,AM175,AR175,AW175,BB175)))</f>
        <v>0</v>
      </c>
      <c r="K175" s="20">
        <f t="shared" si="5"/>
        <v>0</v>
      </c>
      <c r="L175" s="20">
        <f t="shared" si="17"/>
        <v>0</v>
      </c>
      <c r="M175" s="20">
        <f>ROUND(L175*Priority!D9/12,2)</f>
        <v>0</v>
      </c>
      <c r="N175" s="20">
        <f>MIN(L175+M175,Priority!E9)</f>
        <v>0</v>
      </c>
      <c r="O175" s="20">
        <f>MIN(MAX(0,L175+M175-N175),MAX(0,Overview!$B$11-SUM(I175,N175,S175,X175,AC175,AH175,AM175,AR175,AW175,BB175)-SUM(J175)))</f>
        <v>0</v>
      </c>
      <c r="P175" s="20">
        <f t="shared" si="6"/>
        <v>0</v>
      </c>
      <c r="Q175" s="20">
        <f t="shared" si="18"/>
        <v>0</v>
      </c>
      <c r="R175" s="20">
        <f>ROUND(Q175*Priority!D10/12,2)</f>
        <v>0</v>
      </c>
      <c r="S175" s="20">
        <f>MIN(Q175+R175,Priority!E10)</f>
        <v>0</v>
      </c>
      <c r="T175" s="20">
        <f>MIN(MAX(0,Q175+R175-S175),MAX(0,Overview!$B$11-SUM(I175,N175,S175,X175,AC175,AH175,AM175,AR175,AW175,BB175)-SUM(J175,O175)))</f>
        <v>0</v>
      </c>
      <c r="U175" s="20">
        <f t="shared" si="7"/>
        <v>0</v>
      </c>
      <c r="V175" s="20">
        <f t="shared" si="19"/>
        <v>0</v>
      </c>
      <c r="W175" s="20">
        <f>ROUND(V175*Priority!D11/12,2)</f>
        <v>0</v>
      </c>
      <c r="X175" s="20">
        <f>MIN(V175+W175,Priority!E11)</f>
        <v>0</v>
      </c>
      <c r="Y175" s="20">
        <f>MIN(MAX(0,V175+W175-X175),MAX(0,Overview!$B$11-SUM(I175,N175,S175,X175,AC175,AH175,AM175,AR175,AW175,BB175)-SUM(J175,O175,T175)))</f>
        <v>0</v>
      </c>
      <c r="Z175" s="20">
        <f t="shared" si="8"/>
        <v>0</v>
      </c>
      <c r="AA175" s="20">
        <f t="shared" si="20"/>
        <v>0</v>
      </c>
      <c r="AB175" s="20">
        <f>ROUND(AA175*Priority!D12/12,2)</f>
        <v>0</v>
      </c>
      <c r="AC175" s="20">
        <f>MIN(AA175+AB175,Priority!E12)</f>
        <v>0</v>
      </c>
      <c r="AD175" s="20">
        <f>MIN(MAX(0,AA175+AB175-AC175),MAX(0,Overview!$B$11-SUM(I175,N175,S175,X175,AC175,AH175,AM175,AR175,AW175,BB175)-SUM(J175,O175,T175,Y175)))</f>
        <v>0</v>
      </c>
      <c r="AE175" s="20">
        <f t="shared" si="9"/>
        <v>0</v>
      </c>
      <c r="AF175" s="20">
        <f t="shared" si="21"/>
        <v>0</v>
      </c>
      <c r="AG175" s="20">
        <f>ROUND(AF175*Priority!D13/12,2)</f>
        <v>0</v>
      </c>
      <c r="AH175" s="20">
        <f>MIN(AF175+AG175,Priority!E13)</f>
        <v>0</v>
      </c>
      <c r="AI175" s="20">
        <f>MIN(MAX(0,AF175+AG175-AH175),MAX(0,Overview!$B$11-SUM(I175,N175,S175,X175,AC175,AH175,AM175,AR175,AW175,BB175)-SUM(J175,O175,T175,Y175,AD175)))</f>
        <v>0</v>
      </c>
      <c r="AJ175" s="20">
        <f t="shared" si="10"/>
        <v>0</v>
      </c>
      <c r="AK175" s="20">
        <f t="shared" si="22"/>
        <v>0</v>
      </c>
      <c r="AL175" s="20">
        <f>ROUND(AK175*Priority!D14/12,2)</f>
        <v>0</v>
      </c>
      <c r="AM175" s="20">
        <f>MIN(AK175+AL175,Priority!E14)</f>
        <v>0</v>
      </c>
      <c r="AN175" s="20">
        <f>MIN(MAX(0,AK175+AL175-AM175),MAX(0,Overview!$B$11-SUM(I175,N175,S175,X175,AC175,AH175,AM175,AR175,AW175,BB175)-SUM(J175,O175,T175,Y175,AD175,AI175)))</f>
        <v>0</v>
      </c>
      <c r="AO175" s="20">
        <f t="shared" si="11"/>
        <v>0</v>
      </c>
      <c r="AP175" s="20">
        <f t="shared" si="23"/>
        <v>0</v>
      </c>
      <c r="AQ175" s="20">
        <f>ROUND(AP175*Priority!D15/12,2)</f>
        <v>0</v>
      </c>
      <c r="AR175" s="20">
        <f>MIN(AP175+AQ175,Priority!E15)</f>
        <v>0</v>
      </c>
      <c r="AS175" s="20">
        <f>MIN(MAX(0,AP175+AQ175-AR175),MAX(0,Overview!$B$11-SUM(I175,N175,S175,X175,AC175,AH175,AM175,AR175,AW175,BB175)-SUM(J175,O175,T175,Y175,AD175,AI175,AN175)))</f>
        <v>0</v>
      </c>
      <c r="AT175" s="20">
        <f t="shared" si="12"/>
        <v>0</v>
      </c>
      <c r="AU175" s="20">
        <f t="shared" si="24"/>
        <v>0</v>
      </c>
      <c r="AV175" s="20">
        <f>ROUND(AU175*Priority!D16/12,2)</f>
        <v>0</v>
      </c>
      <c r="AW175" s="20">
        <f>MIN(AU175+AV175,Priority!E16)</f>
        <v>0</v>
      </c>
      <c r="AX175" s="20">
        <f>MIN(MAX(0,AU175+AV175-AW175),MAX(0,Overview!$B$11-SUM(I175,N175,S175,X175,AC175,AH175,AM175,AR175,AW175,BB175)-SUM(J175,O175,T175,Y175,AD175,AI175,AN175,AS175)))</f>
        <v>0</v>
      </c>
      <c r="AY175" s="20">
        <f t="shared" si="13"/>
        <v>0</v>
      </c>
      <c r="AZ175" s="20">
        <f t="shared" si="25"/>
        <v>0</v>
      </c>
      <c r="BA175" s="20">
        <f>ROUND(AZ175*Priority!D17/12,2)</f>
        <v>0</v>
      </c>
      <c r="BB175" s="20">
        <f>MIN(AZ175+BA175,Priority!E17)</f>
        <v>0</v>
      </c>
      <c r="BC175" s="20">
        <f>MIN(MAX(0,AZ175+BA175-BB175),MAX(0,Overview!$B$11-SUM(I175,N175,S175,X175,AC175,AH175,AM175,AR175,AW175,BB175)-SUM(J175,O175,T175,Y175,AD175,AI175,AN175,AS175,AX175)))</f>
        <v>0</v>
      </c>
      <c r="BD175" s="20">
        <f t="shared" si="14"/>
        <v>0</v>
      </c>
    </row>
    <row r="176" ht="22.5" customHeight="1">
      <c r="A176" s="4">
        <v>169.0</v>
      </c>
      <c r="B176" s="20">
        <f t="shared" ref="B176:C176" si="191">SUM(G176,L176,Q176,V176,AA176,AF176,AK176,AP176,AU176,AZ176)</f>
        <v>0</v>
      </c>
      <c r="C176" s="20">
        <f t="shared" si="191"/>
        <v>0</v>
      </c>
      <c r="D176" s="20">
        <f t="shared" si="3"/>
        <v>0</v>
      </c>
      <c r="E176" s="20">
        <f t="shared" si="4"/>
        <v>0</v>
      </c>
      <c r="F176" s="20">
        <f>MAX(0,Overview!$B$11-D176)</f>
        <v>0</v>
      </c>
      <c r="G176" s="20">
        <f t="shared" si="16"/>
        <v>0</v>
      </c>
      <c r="H176" s="20">
        <f>ROUND(G176*Priority!D8/12,2)</f>
        <v>0</v>
      </c>
      <c r="I176" s="20">
        <f>MIN(G176+H176,Priority!E8)</f>
        <v>0</v>
      </c>
      <c r="J176" s="20">
        <f>MIN(MAX(0,G176+H176-I176),MAX(0,Overview!$B$11-SUM(I176,N176,S176,X176,AC176,AH176,AM176,AR176,AW176,BB176)))</f>
        <v>0</v>
      </c>
      <c r="K176" s="20">
        <f t="shared" si="5"/>
        <v>0</v>
      </c>
      <c r="L176" s="20">
        <f t="shared" si="17"/>
        <v>0</v>
      </c>
      <c r="M176" s="20">
        <f>ROUND(L176*Priority!D9/12,2)</f>
        <v>0</v>
      </c>
      <c r="N176" s="20">
        <f>MIN(L176+M176,Priority!E9)</f>
        <v>0</v>
      </c>
      <c r="O176" s="20">
        <f>MIN(MAX(0,L176+M176-N176),MAX(0,Overview!$B$11-SUM(I176,N176,S176,X176,AC176,AH176,AM176,AR176,AW176,BB176)-SUM(J176)))</f>
        <v>0</v>
      </c>
      <c r="P176" s="20">
        <f t="shared" si="6"/>
        <v>0</v>
      </c>
      <c r="Q176" s="20">
        <f t="shared" si="18"/>
        <v>0</v>
      </c>
      <c r="R176" s="20">
        <f>ROUND(Q176*Priority!D10/12,2)</f>
        <v>0</v>
      </c>
      <c r="S176" s="20">
        <f>MIN(Q176+R176,Priority!E10)</f>
        <v>0</v>
      </c>
      <c r="T176" s="20">
        <f>MIN(MAX(0,Q176+R176-S176),MAX(0,Overview!$B$11-SUM(I176,N176,S176,X176,AC176,AH176,AM176,AR176,AW176,BB176)-SUM(J176,O176)))</f>
        <v>0</v>
      </c>
      <c r="U176" s="20">
        <f t="shared" si="7"/>
        <v>0</v>
      </c>
      <c r="V176" s="20">
        <f t="shared" si="19"/>
        <v>0</v>
      </c>
      <c r="W176" s="20">
        <f>ROUND(V176*Priority!D11/12,2)</f>
        <v>0</v>
      </c>
      <c r="X176" s="20">
        <f>MIN(V176+W176,Priority!E11)</f>
        <v>0</v>
      </c>
      <c r="Y176" s="20">
        <f>MIN(MAX(0,V176+W176-X176),MAX(0,Overview!$B$11-SUM(I176,N176,S176,X176,AC176,AH176,AM176,AR176,AW176,BB176)-SUM(J176,O176,T176)))</f>
        <v>0</v>
      </c>
      <c r="Z176" s="20">
        <f t="shared" si="8"/>
        <v>0</v>
      </c>
      <c r="AA176" s="20">
        <f t="shared" si="20"/>
        <v>0</v>
      </c>
      <c r="AB176" s="20">
        <f>ROUND(AA176*Priority!D12/12,2)</f>
        <v>0</v>
      </c>
      <c r="AC176" s="20">
        <f>MIN(AA176+AB176,Priority!E12)</f>
        <v>0</v>
      </c>
      <c r="AD176" s="20">
        <f>MIN(MAX(0,AA176+AB176-AC176),MAX(0,Overview!$B$11-SUM(I176,N176,S176,X176,AC176,AH176,AM176,AR176,AW176,BB176)-SUM(J176,O176,T176,Y176)))</f>
        <v>0</v>
      </c>
      <c r="AE176" s="20">
        <f t="shared" si="9"/>
        <v>0</v>
      </c>
      <c r="AF176" s="20">
        <f t="shared" si="21"/>
        <v>0</v>
      </c>
      <c r="AG176" s="20">
        <f>ROUND(AF176*Priority!D13/12,2)</f>
        <v>0</v>
      </c>
      <c r="AH176" s="20">
        <f>MIN(AF176+AG176,Priority!E13)</f>
        <v>0</v>
      </c>
      <c r="AI176" s="20">
        <f>MIN(MAX(0,AF176+AG176-AH176),MAX(0,Overview!$B$11-SUM(I176,N176,S176,X176,AC176,AH176,AM176,AR176,AW176,BB176)-SUM(J176,O176,T176,Y176,AD176)))</f>
        <v>0</v>
      </c>
      <c r="AJ176" s="20">
        <f t="shared" si="10"/>
        <v>0</v>
      </c>
      <c r="AK176" s="20">
        <f t="shared" si="22"/>
        <v>0</v>
      </c>
      <c r="AL176" s="20">
        <f>ROUND(AK176*Priority!D14/12,2)</f>
        <v>0</v>
      </c>
      <c r="AM176" s="20">
        <f>MIN(AK176+AL176,Priority!E14)</f>
        <v>0</v>
      </c>
      <c r="AN176" s="20">
        <f>MIN(MAX(0,AK176+AL176-AM176),MAX(0,Overview!$B$11-SUM(I176,N176,S176,X176,AC176,AH176,AM176,AR176,AW176,BB176)-SUM(J176,O176,T176,Y176,AD176,AI176)))</f>
        <v>0</v>
      </c>
      <c r="AO176" s="20">
        <f t="shared" si="11"/>
        <v>0</v>
      </c>
      <c r="AP176" s="20">
        <f t="shared" si="23"/>
        <v>0</v>
      </c>
      <c r="AQ176" s="20">
        <f>ROUND(AP176*Priority!D15/12,2)</f>
        <v>0</v>
      </c>
      <c r="AR176" s="20">
        <f>MIN(AP176+AQ176,Priority!E15)</f>
        <v>0</v>
      </c>
      <c r="AS176" s="20">
        <f>MIN(MAX(0,AP176+AQ176-AR176),MAX(0,Overview!$B$11-SUM(I176,N176,S176,X176,AC176,AH176,AM176,AR176,AW176,BB176)-SUM(J176,O176,T176,Y176,AD176,AI176,AN176)))</f>
        <v>0</v>
      </c>
      <c r="AT176" s="20">
        <f t="shared" si="12"/>
        <v>0</v>
      </c>
      <c r="AU176" s="20">
        <f t="shared" si="24"/>
        <v>0</v>
      </c>
      <c r="AV176" s="20">
        <f>ROUND(AU176*Priority!D16/12,2)</f>
        <v>0</v>
      </c>
      <c r="AW176" s="20">
        <f>MIN(AU176+AV176,Priority!E16)</f>
        <v>0</v>
      </c>
      <c r="AX176" s="20">
        <f>MIN(MAX(0,AU176+AV176-AW176),MAX(0,Overview!$B$11-SUM(I176,N176,S176,X176,AC176,AH176,AM176,AR176,AW176,BB176)-SUM(J176,O176,T176,Y176,AD176,AI176,AN176,AS176)))</f>
        <v>0</v>
      </c>
      <c r="AY176" s="20">
        <f t="shared" si="13"/>
        <v>0</v>
      </c>
      <c r="AZ176" s="20">
        <f t="shared" si="25"/>
        <v>0</v>
      </c>
      <c r="BA176" s="20">
        <f>ROUND(AZ176*Priority!D17/12,2)</f>
        <v>0</v>
      </c>
      <c r="BB176" s="20">
        <f>MIN(AZ176+BA176,Priority!E17)</f>
        <v>0</v>
      </c>
      <c r="BC176" s="20">
        <f>MIN(MAX(0,AZ176+BA176-BB176),MAX(0,Overview!$B$11-SUM(I176,N176,S176,X176,AC176,AH176,AM176,AR176,AW176,BB176)-SUM(J176,O176,T176,Y176,AD176,AI176,AN176,AS176,AX176)))</f>
        <v>0</v>
      </c>
      <c r="BD176" s="20">
        <f t="shared" si="14"/>
        <v>0</v>
      </c>
    </row>
    <row r="177" ht="22.5" customHeight="1">
      <c r="A177" s="4">
        <v>170.0</v>
      </c>
      <c r="B177" s="20">
        <f t="shared" ref="B177:C177" si="192">SUM(G177,L177,Q177,V177,AA177,AF177,AK177,AP177,AU177,AZ177)</f>
        <v>0</v>
      </c>
      <c r="C177" s="20">
        <f t="shared" si="192"/>
        <v>0</v>
      </c>
      <c r="D177" s="20">
        <f t="shared" si="3"/>
        <v>0</v>
      </c>
      <c r="E177" s="20">
        <f t="shared" si="4"/>
        <v>0</v>
      </c>
      <c r="F177" s="20">
        <f>MAX(0,Overview!$B$11-D177)</f>
        <v>0</v>
      </c>
      <c r="G177" s="20">
        <f t="shared" si="16"/>
        <v>0</v>
      </c>
      <c r="H177" s="20">
        <f>ROUND(G177*Priority!D8/12,2)</f>
        <v>0</v>
      </c>
      <c r="I177" s="20">
        <f>MIN(G177+H177,Priority!E8)</f>
        <v>0</v>
      </c>
      <c r="J177" s="20">
        <f>MIN(MAX(0,G177+H177-I177),MAX(0,Overview!$B$11-SUM(I177,N177,S177,X177,AC177,AH177,AM177,AR177,AW177,BB177)))</f>
        <v>0</v>
      </c>
      <c r="K177" s="20">
        <f t="shared" si="5"/>
        <v>0</v>
      </c>
      <c r="L177" s="20">
        <f t="shared" si="17"/>
        <v>0</v>
      </c>
      <c r="M177" s="20">
        <f>ROUND(L177*Priority!D9/12,2)</f>
        <v>0</v>
      </c>
      <c r="N177" s="20">
        <f>MIN(L177+M177,Priority!E9)</f>
        <v>0</v>
      </c>
      <c r="O177" s="20">
        <f>MIN(MAX(0,L177+M177-N177),MAX(0,Overview!$B$11-SUM(I177,N177,S177,X177,AC177,AH177,AM177,AR177,AW177,BB177)-SUM(J177)))</f>
        <v>0</v>
      </c>
      <c r="P177" s="20">
        <f t="shared" si="6"/>
        <v>0</v>
      </c>
      <c r="Q177" s="20">
        <f t="shared" si="18"/>
        <v>0</v>
      </c>
      <c r="R177" s="20">
        <f>ROUND(Q177*Priority!D10/12,2)</f>
        <v>0</v>
      </c>
      <c r="S177" s="20">
        <f>MIN(Q177+R177,Priority!E10)</f>
        <v>0</v>
      </c>
      <c r="T177" s="20">
        <f>MIN(MAX(0,Q177+R177-S177),MAX(0,Overview!$B$11-SUM(I177,N177,S177,X177,AC177,AH177,AM177,AR177,AW177,BB177)-SUM(J177,O177)))</f>
        <v>0</v>
      </c>
      <c r="U177" s="20">
        <f t="shared" si="7"/>
        <v>0</v>
      </c>
      <c r="V177" s="20">
        <f t="shared" si="19"/>
        <v>0</v>
      </c>
      <c r="W177" s="20">
        <f>ROUND(V177*Priority!D11/12,2)</f>
        <v>0</v>
      </c>
      <c r="X177" s="20">
        <f>MIN(V177+W177,Priority!E11)</f>
        <v>0</v>
      </c>
      <c r="Y177" s="20">
        <f>MIN(MAX(0,V177+W177-X177),MAX(0,Overview!$B$11-SUM(I177,N177,S177,X177,AC177,AH177,AM177,AR177,AW177,BB177)-SUM(J177,O177,T177)))</f>
        <v>0</v>
      </c>
      <c r="Z177" s="20">
        <f t="shared" si="8"/>
        <v>0</v>
      </c>
      <c r="AA177" s="20">
        <f t="shared" si="20"/>
        <v>0</v>
      </c>
      <c r="AB177" s="20">
        <f>ROUND(AA177*Priority!D12/12,2)</f>
        <v>0</v>
      </c>
      <c r="AC177" s="20">
        <f>MIN(AA177+AB177,Priority!E12)</f>
        <v>0</v>
      </c>
      <c r="AD177" s="20">
        <f>MIN(MAX(0,AA177+AB177-AC177),MAX(0,Overview!$B$11-SUM(I177,N177,S177,X177,AC177,AH177,AM177,AR177,AW177,BB177)-SUM(J177,O177,T177,Y177)))</f>
        <v>0</v>
      </c>
      <c r="AE177" s="20">
        <f t="shared" si="9"/>
        <v>0</v>
      </c>
      <c r="AF177" s="20">
        <f t="shared" si="21"/>
        <v>0</v>
      </c>
      <c r="AG177" s="20">
        <f>ROUND(AF177*Priority!D13/12,2)</f>
        <v>0</v>
      </c>
      <c r="AH177" s="20">
        <f>MIN(AF177+AG177,Priority!E13)</f>
        <v>0</v>
      </c>
      <c r="AI177" s="20">
        <f>MIN(MAX(0,AF177+AG177-AH177),MAX(0,Overview!$B$11-SUM(I177,N177,S177,X177,AC177,AH177,AM177,AR177,AW177,BB177)-SUM(J177,O177,T177,Y177,AD177)))</f>
        <v>0</v>
      </c>
      <c r="AJ177" s="20">
        <f t="shared" si="10"/>
        <v>0</v>
      </c>
      <c r="AK177" s="20">
        <f t="shared" si="22"/>
        <v>0</v>
      </c>
      <c r="AL177" s="20">
        <f>ROUND(AK177*Priority!D14/12,2)</f>
        <v>0</v>
      </c>
      <c r="AM177" s="20">
        <f>MIN(AK177+AL177,Priority!E14)</f>
        <v>0</v>
      </c>
      <c r="AN177" s="20">
        <f>MIN(MAX(0,AK177+AL177-AM177),MAX(0,Overview!$B$11-SUM(I177,N177,S177,X177,AC177,AH177,AM177,AR177,AW177,BB177)-SUM(J177,O177,T177,Y177,AD177,AI177)))</f>
        <v>0</v>
      </c>
      <c r="AO177" s="20">
        <f t="shared" si="11"/>
        <v>0</v>
      </c>
      <c r="AP177" s="20">
        <f t="shared" si="23"/>
        <v>0</v>
      </c>
      <c r="AQ177" s="20">
        <f>ROUND(AP177*Priority!D15/12,2)</f>
        <v>0</v>
      </c>
      <c r="AR177" s="20">
        <f>MIN(AP177+AQ177,Priority!E15)</f>
        <v>0</v>
      </c>
      <c r="AS177" s="20">
        <f>MIN(MAX(0,AP177+AQ177-AR177),MAX(0,Overview!$B$11-SUM(I177,N177,S177,X177,AC177,AH177,AM177,AR177,AW177,BB177)-SUM(J177,O177,T177,Y177,AD177,AI177,AN177)))</f>
        <v>0</v>
      </c>
      <c r="AT177" s="20">
        <f t="shared" si="12"/>
        <v>0</v>
      </c>
      <c r="AU177" s="20">
        <f t="shared" si="24"/>
        <v>0</v>
      </c>
      <c r="AV177" s="20">
        <f>ROUND(AU177*Priority!D16/12,2)</f>
        <v>0</v>
      </c>
      <c r="AW177" s="20">
        <f>MIN(AU177+AV177,Priority!E16)</f>
        <v>0</v>
      </c>
      <c r="AX177" s="20">
        <f>MIN(MAX(0,AU177+AV177-AW177),MAX(0,Overview!$B$11-SUM(I177,N177,S177,X177,AC177,AH177,AM177,AR177,AW177,BB177)-SUM(J177,O177,T177,Y177,AD177,AI177,AN177,AS177)))</f>
        <v>0</v>
      </c>
      <c r="AY177" s="20">
        <f t="shared" si="13"/>
        <v>0</v>
      </c>
      <c r="AZ177" s="20">
        <f t="shared" si="25"/>
        <v>0</v>
      </c>
      <c r="BA177" s="20">
        <f>ROUND(AZ177*Priority!D17/12,2)</f>
        <v>0</v>
      </c>
      <c r="BB177" s="20">
        <f>MIN(AZ177+BA177,Priority!E17)</f>
        <v>0</v>
      </c>
      <c r="BC177" s="20">
        <f>MIN(MAX(0,AZ177+BA177-BB177),MAX(0,Overview!$B$11-SUM(I177,N177,S177,X177,AC177,AH177,AM177,AR177,AW177,BB177)-SUM(J177,O177,T177,Y177,AD177,AI177,AN177,AS177,AX177)))</f>
        <v>0</v>
      </c>
      <c r="BD177" s="20">
        <f t="shared" si="14"/>
        <v>0</v>
      </c>
    </row>
    <row r="178" ht="22.5" customHeight="1">
      <c r="A178" s="4">
        <v>171.0</v>
      </c>
      <c r="B178" s="20">
        <f t="shared" ref="B178:C178" si="193">SUM(G178,L178,Q178,V178,AA178,AF178,AK178,AP178,AU178,AZ178)</f>
        <v>0</v>
      </c>
      <c r="C178" s="20">
        <f t="shared" si="193"/>
        <v>0</v>
      </c>
      <c r="D178" s="20">
        <f t="shared" si="3"/>
        <v>0</v>
      </c>
      <c r="E178" s="20">
        <f t="shared" si="4"/>
        <v>0</v>
      </c>
      <c r="F178" s="20">
        <f>MAX(0,Overview!$B$11-D178)</f>
        <v>0</v>
      </c>
      <c r="G178" s="20">
        <f t="shared" si="16"/>
        <v>0</v>
      </c>
      <c r="H178" s="20">
        <f>ROUND(G178*Priority!D8/12,2)</f>
        <v>0</v>
      </c>
      <c r="I178" s="20">
        <f>MIN(G178+H178,Priority!E8)</f>
        <v>0</v>
      </c>
      <c r="J178" s="20">
        <f>MIN(MAX(0,G178+H178-I178),MAX(0,Overview!$B$11-SUM(I178,N178,S178,X178,AC178,AH178,AM178,AR178,AW178,BB178)))</f>
        <v>0</v>
      </c>
      <c r="K178" s="20">
        <f t="shared" si="5"/>
        <v>0</v>
      </c>
      <c r="L178" s="20">
        <f t="shared" si="17"/>
        <v>0</v>
      </c>
      <c r="M178" s="20">
        <f>ROUND(L178*Priority!D9/12,2)</f>
        <v>0</v>
      </c>
      <c r="N178" s="20">
        <f>MIN(L178+M178,Priority!E9)</f>
        <v>0</v>
      </c>
      <c r="O178" s="20">
        <f>MIN(MAX(0,L178+M178-N178),MAX(0,Overview!$B$11-SUM(I178,N178,S178,X178,AC178,AH178,AM178,AR178,AW178,BB178)-SUM(J178)))</f>
        <v>0</v>
      </c>
      <c r="P178" s="20">
        <f t="shared" si="6"/>
        <v>0</v>
      </c>
      <c r="Q178" s="20">
        <f t="shared" si="18"/>
        <v>0</v>
      </c>
      <c r="R178" s="20">
        <f>ROUND(Q178*Priority!D10/12,2)</f>
        <v>0</v>
      </c>
      <c r="S178" s="20">
        <f>MIN(Q178+R178,Priority!E10)</f>
        <v>0</v>
      </c>
      <c r="T178" s="20">
        <f>MIN(MAX(0,Q178+R178-S178),MAX(0,Overview!$B$11-SUM(I178,N178,S178,X178,AC178,AH178,AM178,AR178,AW178,BB178)-SUM(J178,O178)))</f>
        <v>0</v>
      </c>
      <c r="U178" s="20">
        <f t="shared" si="7"/>
        <v>0</v>
      </c>
      <c r="V178" s="20">
        <f t="shared" si="19"/>
        <v>0</v>
      </c>
      <c r="W178" s="20">
        <f>ROUND(V178*Priority!D11/12,2)</f>
        <v>0</v>
      </c>
      <c r="X178" s="20">
        <f>MIN(V178+W178,Priority!E11)</f>
        <v>0</v>
      </c>
      <c r="Y178" s="20">
        <f>MIN(MAX(0,V178+W178-X178),MAX(0,Overview!$B$11-SUM(I178,N178,S178,X178,AC178,AH178,AM178,AR178,AW178,BB178)-SUM(J178,O178,T178)))</f>
        <v>0</v>
      </c>
      <c r="Z178" s="20">
        <f t="shared" si="8"/>
        <v>0</v>
      </c>
      <c r="AA178" s="20">
        <f t="shared" si="20"/>
        <v>0</v>
      </c>
      <c r="AB178" s="20">
        <f>ROUND(AA178*Priority!D12/12,2)</f>
        <v>0</v>
      </c>
      <c r="AC178" s="20">
        <f>MIN(AA178+AB178,Priority!E12)</f>
        <v>0</v>
      </c>
      <c r="AD178" s="20">
        <f>MIN(MAX(0,AA178+AB178-AC178),MAX(0,Overview!$B$11-SUM(I178,N178,S178,X178,AC178,AH178,AM178,AR178,AW178,BB178)-SUM(J178,O178,T178,Y178)))</f>
        <v>0</v>
      </c>
      <c r="AE178" s="20">
        <f t="shared" si="9"/>
        <v>0</v>
      </c>
      <c r="AF178" s="20">
        <f t="shared" si="21"/>
        <v>0</v>
      </c>
      <c r="AG178" s="20">
        <f>ROUND(AF178*Priority!D13/12,2)</f>
        <v>0</v>
      </c>
      <c r="AH178" s="20">
        <f>MIN(AF178+AG178,Priority!E13)</f>
        <v>0</v>
      </c>
      <c r="AI178" s="20">
        <f>MIN(MAX(0,AF178+AG178-AH178),MAX(0,Overview!$B$11-SUM(I178,N178,S178,X178,AC178,AH178,AM178,AR178,AW178,BB178)-SUM(J178,O178,T178,Y178,AD178)))</f>
        <v>0</v>
      </c>
      <c r="AJ178" s="20">
        <f t="shared" si="10"/>
        <v>0</v>
      </c>
      <c r="AK178" s="20">
        <f t="shared" si="22"/>
        <v>0</v>
      </c>
      <c r="AL178" s="20">
        <f>ROUND(AK178*Priority!D14/12,2)</f>
        <v>0</v>
      </c>
      <c r="AM178" s="20">
        <f>MIN(AK178+AL178,Priority!E14)</f>
        <v>0</v>
      </c>
      <c r="AN178" s="20">
        <f>MIN(MAX(0,AK178+AL178-AM178),MAX(0,Overview!$B$11-SUM(I178,N178,S178,X178,AC178,AH178,AM178,AR178,AW178,BB178)-SUM(J178,O178,T178,Y178,AD178,AI178)))</f>
        <v>0</v>
      </c>
      <c r="AO178" s="20">
        <f t="shared" si="11"/>
        <v>0</v>
      </c>
      <c r="AP178" s="20">
        <f t="shared" si="23"/>
        <v>0</v>
      </c>
      <c r="AQ178" s="20">
        <f>ROUND(AP178*Priority!D15/12,2)</f>
        <v>0</v>
      </c>
      <c r="AR178" s="20">
        <f>MIN(AP178+AQ178,Priority!E15)</f>
        <v>0</v>
      </c>
      <c r="AS178" s="20">
        <f>MIN(MAX(0,AP178+AQ178-AR178),MAX(0,Overview!$B$11-SUM(I178,N178,S178,X178,AC178,AH178,AM178,AR178,AW178,BB178)-SUM(J178,O178,T178,Y178,AD178,AI178,AN178)))</f>
        <v>0</v>
      </c>
      <c r="AT178" s="20">
        <f t="shared" si="12"/>
        <v>0</v>
      </c>
      <c r="AU178" s="20">
        <f t="shared" si="24"/>
        <v>0</v>
      </c>
      <c r="AV178" s="20">
        <f>ROUND(AU178*Priority!D16/12,2)</f>
        <v>0</v>
      </c>
      <c r="AW178" s="20">
        <f>MIN(AU178+AV178,Priority!E16)</f>
        <v>0</v>
      </c>
      <c r="AX178" s="20">
        <f>MIN(MAX(0,AU178+AV178-AW178),MAX(0,Overview!$B$11-SUM(I178,N178,S178,X178,AC178,AH178,AM178,AR178,AW178,BB178)-SUM(J178,O178,T178,Y178,AD178,AI178,AN178,AS178)))</f>
        <v>0</v>
      </c>
      <c r="AY178" s="20">
        <f t="shared" si="13"/>
        <v>0</v>
      </c>
      <c r="AZ178" s="20">
        <f t="shared" si="25"/>
        <v>0</v>
      </c>
      <c r="BA178" s="20">
        <f>ROUND(AZ178*Priority!D17/12,2)</f>
        <v>0</v>
      </c>
      <c r="BB178" s="20">
        <f>MIN(AZ178+BA178,Priority!E17)</f>
        <v>0</v>
      </c>
      <c r="BC178" s="20">
        <f>MIN(MAX(0,AZ178+BA178-BB178),MAX(0,Overview!$B$11-SUM(I178,N178,S178,X178,AC178,AH178,AM178,AR178,AW178,BB178)-SUM(J178,O178,T178,Y178,AD178,AI178,AN178,AS178,AX178)))</f>
        <v>0</v>
      </c>
      <c r="BD178" s="20">
        <f t="shared" si="14"/>
        <v>0</v>
      </c>
    </row>
    <row r="179" ht="22.5" customHeight="1">
      <c r="A179" s="4">
        <v>172.0</v>
      </c>
      <c r="B179" s="20">
        <f t="shared" ref="B179:C179" si="194">SUM(G179,L179,Q179,V179,AA179,AF179,AK179,AP179,AU179,AZ179)</f>
        <v>0</v>
      </c>
      <c r="C179" s="20">
        <f t="shared" si="194"/>
        <v>0</v>
      </c>
      <c r="D179" s="20">
        <f t="shared" si="3"/>
        <v>0</v>
      </c>
      <c r="E179" s="20">
        <f t="shared" si="4"/>
        <v>0</v>
      </c>
      <c r="F179" s="20">
        <f>MAX(0,Overview!$B$11-D179)</f>
        <v>0</v>
      </c>
      <c r="G179" s="20">
        <f t="shared" si="16"/>
        <v>0</v>
      </c>
      <c r="H179" s="20">
        <f>ROUND(G179*Priority!D8/12,2)</f>
        <v>0</v>
      </c>
      <c r="I179" s="20">
        <f>MIN(G179+H179,Priority!E8)</f>
        <v>0</v>
      </c>
      <c r="J179" s="20">
        <f>MIN(MAX(0,G179+H179-I179),MAX(0,Overview!$B$11-SUM(I179,N179,S179,X179,AC179,AH179,AM179,AR179,AW179,BB179)))</f>
        <v>0</v>
      </c>
      <c r="K179" s="20">
        <f t="shared" si="5"/>
        <v>0</v>
      </c>
      <c r="L179" s="20">
        <f t="shared" si="17"/>
        <v>0</v>
      </c>
      <c r="M179" s="20">
        <f>ROUND(L179*Priority!D9/12,2)</f>
        <v>0</v>
      </c>
      <c r="N179" s="20">
        <f>MIN(L179+M179,Priority!E9)</f>
        <v>0</v>
      </c>
      <c r="O179" s="20">
        <f>MIN(MAX(0,L179+M179-N179),MAX(0,Overview!$B$11-SUM(I179,N179,S179,X179,AC179,AH179,AM179,AR179,AW179,BB179)-SUM(J179)))</f>
        <v>0</v>
      </c>
      <c r="P179" s="20">
        <f t="shared" si="6"/>
        <v>0</v>
      </c>
      <c r="Q179" s="20">
        <f t="shared" si="18"/>
        <v>0</v>
      </c>
      <c r="R179" s="20">
        <f>ROUND(Q179*Priority!D10/12,2)</f>
        <v>0</v>
      </c>
      <c r="S179" s="20">
        <f>MIN(Q179+R179,Priority!E10)</f>
        <v>0</v>
      </c>
      <c r="T179" s="20">
        <f>MIN(MAX(0,Q179+R179-S179),MAX(0,Overview!$B$11-SUM(I179,N179,S179,X179,AC179,AH179,AM179,AR179,AW179,BB179)-SUM(J179,O179)))</f>
        <v>0</v>
      </c>
      <c r="U179" s="20">
        <f t="shared" si="7"/>
        <v>0</v>
      </c>
      <c r="V179" s="20">
        <f t="shared" si="19"/>
        <v>0</v>
      </c>
      <c r="W179" s="20">
        <f>ROUND(V179*Priority!D11/12,2)</f>
        <v>0</v>
      </c>
      <c r="X179" s="20">
        <f>MIN(V179+W179,Priority!E11)</f>
        <v>0</v>
      </c>
      <c r="Y179" s="20">
        <f>MIN(MAX(0,V179+W179-X179),MAX(0,Overview!$B$11-SUM(I179,N179,S179,X179,AC179,AH179,AM179,AR179,AW179,BB179)-SUM(J179,O179,T179)))</f>
        <v>0</v>
      </c>
      <c r="Z179" s="20">
        <f t="shared" si="8"/>
        <v>0</v>
      </c>
      <c r="AA179" s="20">
        <f t="shared" si="20"/>
        <v>0</v>
      </c>
      <c r="AB179" s="20">
        <f>ROUND(AA179*Priority!D12/12,2)</f>
        <v>0</v>
      </c>
      <c r="AC179" s="20">
        <f>MIN(AA179+AB179,Priority!E12)</f>
        <v>0</v>
      </c>
      <c r="AD179" s="20">
        <f>MIN(MAX(0,AA179+AB179-AC179),MAX(0,Overview!$B$11-SUM(I179,N179,S179,X179,AC179,AH179,AM179,AR179,AW179,BB179)-SUM(J179,O179,T179,Y179)))</f>
        <v>0</v>
      </c>
      <c r="AE179" s="20">
        <f t="shared" si="9"/>
        <v>0</v>
      </c>
      <c r="AF179" s="20">
        <f t="shared" si="21"/>
        <v>0</v>
      </c>
      <c r="AG179" s="20">
        <f>ROUND(AF179*Priority!D13/12,2)</f>
        <v>0</v>
      </c>
      <c r="AH179" s="20">
        <f>MIN(AF179+AG179,Priority!E13)</f>
        <v>0</v>
      </c>
      <c r="AI179" s="20">
        <f>MIN(MAX(0,AF179+AG179-AH179),MAX(0,Overview!$B$11-SUM(I179,N179,S179,X179,AC179,AH179,AM179,AR179,AW179,BB179)-SUM(J179,O179,T179,Y179,AD179)))</f>
        <v>0</v>
      </c>
      <c r="AJ179" s="20">
        <f t="shared" si="10"/>
        <v>0</v>
      </c>
      <c r="AK179" s="20">
        <f t="shared" si="22"/>
        <v>0</v>
      </c>
      <c r="AL179" s="20">
        <f>ROUND(AK179*Priority!D14/12,2)</f>
        <v>0</v>
      </c>
      <c r="AM179" s="20">
        <f>MIN(AK179+AL179,Priority!E14)</f>
        <v>0</v>
      </c>
      <c r="AN179" s="20">
        <f>MIN(MAX(0,AK179+AL179-AM179),MAX(0,Overview!$B$11-SUM(I179,N179,S179,X179,AC179,AH179,AM179,AR179,AW179,BB179)-SUM(J179,O179,T179,Y179,AD179,AI179)))</f>
        <v>0</v>
      </c>
      <c r="AO179" s="20">
        <f t="shared" si="11"/>
        <v>0</v>
      </c>
      <c r="AP179" s="20">
        <f t="shared" si="23"/>
        <v>0</v>
      </c>
      <c r="AQ179" s="20">
        <f>ROUND(AP179*Priority!D15/12,2)</f>
        <v>0</v>
      </c>
      <c r="AR179" s="20">
        <f>MIN(AP179+AQ179,Priority!E15)</f>
        <v>0</v>
      </c>
      <c r="AS179" s="20">
        <f>MIN(MAX(0,AP179+AQ179-AR179),MAX(0,Overview!$B$11-SUM(I179,N179,S179,X179,AC179,AH179,AM179,AR179,AW179,BB179)-SUM(J179,O179,T179,Y179,AD179,AI179,AN179)))</f>
        <v>0</v>
      </c>
      <c r="AT179" s="20">
        <f t="shared" si="12"/>
        <v>0</v>
      </c>
      <c r="AU179" s="20">
        <f t="shared" si="24"/>
        <v>0</v>
      </c>
      <c r="AV179" s="20">
        <f>ROUND(AU179*Priority!D16/12,2)</f>
        <v>0</v>
      </c>
      <c r="AW179" s="20">
        <f>MIN(AU179+AV179,Priority!E16)</f>
        <v>0</v>
      </c>
      <c r="AX179" s="20">
        <f>MIN(MAX(0,AU179+AV179-AW179),MAX(0,Overview!$B$11-SUM(I179,N179,S179,X179,AC179,AH179,AM179,AR179,AW179,BB179)-SUM(J179,O179,T179,Y179,AD179,AI179,AN179,AS179)))</f>
        <v>0</v>
      </c>
      <c r="AY179" s="20">
        <f t="shared" si="13"/>
        <v>0</v>
      </c>
      <c r="AZ179" s="20">
        <f t="shared" si="25"/>
        <v>0</v>
      </c>
      <c r="BA179" s="20">
        <f>ROUND(AZ179*Priority!D17/12,2)</f>
        <v>0</v>
      </c>
      <c r="BB179" s="20">
        <f>MIN(AZ179+BA179,Priority!E17)</f>
        <v>0</v>
      </c>
      <c r="BC179" s="20">
        <f>MIN(MAX(0,AZ179+BA179-BB179),MAX(0,Overview!$B$11-SUM(I179,N179,S179,X179,AC179,AH179,AM179,AR179,AW179,BB179)-SUM(J179,O179,T179,Y179,AD179,AI179,AN179,AS179,AX179)))</f>
        <v>0</v>
      </c>
      <c r="BD179" s="20">
        <f t="shared" si="14"/>
        <v>0</v>
      </c>
    </row>
    <row r="180" ht="22.5" customHeight="1">
      <c r="A180" s="4">
        <v>173.0</v>
      </c>
      <c r="B180" s="20">
        <f t="shared" ref="B180:C180" si="195">SUM(G180,L180,Q180,V180,AA180,AF180,AK180,AP180,AU180,AZ180)</f>
        <v>0</v>
      </c>
      <c r="C180" s="20">
        <f t="shared" si="195"/>
        <v>0</v>
      </c>
      <c r="D180" s="20">
        <f t="shared" si="3"/>
        <v>0</v>
      </c>
      <c r="E180" s="20">
        <f t="shared" si="4"/>
        <v>0</v>
      </c>
      <c r="F180" s="20">
        <f>MAX(0,Overview!$B$11-D180)</f>
        <v>0</v>
      </c>
      <c r="G180" s="20">
        <f t="shared" si="16"/>
        <v>0</v>
      </c>
      <c r="H180" s="20">
        <f>ROUND(G180*Priority!D8/12,2)</f>
        <v>0</v>
      </c>
      <c r="I180" s="20">
        <f>MIN(G180+H180,Priority!E8)</f>
        <v>0</v>
      </c>
      <c r="J180" s="20">
        <f>MIN(MAX(0,G180+H180-I180),MAX(0,Overview!$B$11-SUM(I180,N180,S180,X180,AC180,AH180,AM180,AR180,AW180,BB180)))</f>
        <v>0</v>
      </c>
      <c r="K180" s="20">
        <f t="shared" si="5"/>
        <v>0</v>
      </c>
      <c r="L180" s="20">
        <f t="shared" si="17"/>
        <v>0</v>
      </c>
      <c r="M180" s="20">
        <f>ROUND(L180*Priority!D9/12,2)</f>
        <v>0</v>
      </c>
      <c r="N180" s="20">
        <f>MIN(L180+M180,Priority!E9)</f>
        <v>0</v>
      </c>
      <c r="O180" s="20">
        <f>MIN(MAX(0,L180+M180-N180),MAX(0,Overview!$B$11-SUM(I180,N180,S180,X180,AC180,AH180,AM180,AR180,AW180,BB180)-SUM(J180)))</f>
        <v>0</v>
      </c>
      <c r="P180" s="20">
        <f t="shared" si="6"/>
        <v>0</v>
      </c>
      <c r="Q180" s="20">
        <f t="shared" si="18"/>
        <v>0</v>
      </c>
      <c r="R180" s="20">
        <f>ROUND(Q180*Priority!D10/12,2)</f>
        <v>0</v>
      </c>
      <c r="S180" s="20">
        <f>MIN(Q180+R180,Priority!E10)</f>
        <v>0</v>
      </c>
      <c r="T180" s="20">
        <f>MIN(MAX(0,Q180+R180-S180),MAX(0,Overview!$B$11-SUM(I180,N180,S180,X180,AC180,AH180,AM180,AR180,AW180,BB180)-SUM(J180,O180)))</f>
        <v>0</v>
      </c>
      <c r="U180" s="20">
        <f t="shared" si="7"/>
        <v>0</v>
      </c>
      <c r="V180" s="20">
        <f t="shared" si="19"/>
        <v>0</v>
      </c>
      <c r="W180" s="20">
        <f>ROUND(V180*Priority!D11/12,2)</f>
        <v>0</v>
      </c>
      <c r="X180" s="20">
        <f>MIN(V180+W180,Priority!E11)</f>
        <v>0</v>
      </c>
      <c r="Y180" s="20">
        <f>MIN(MAX(0,V180+W180-X180),MAX(0,Overview!$B$11-SUM(I180,N180,S180,X180,AC180,AH180,AM180,AR180,AW180,BB180)-SUM(J180,O180,T180)))</f>
        <v>0</v>
      </c>
      <c r="Z180" s="20">
        <f t="shared" si="8"/>
        <v>0</v>
      </c>
      <c r="AA180" s="20">
        <f t="shared" si="20"/>
        <v>0</v>
      </c>
      <c r="AB180" s="20">
        <f>ROUND(AA180*Priority!D12/12,2)</f>
        <v>0</v>
      </c>
      <c r="AC180" s="20">
        <f>MIN(AA180+AB180,Priority!E12)</f>
        <v>0</v>
      </c>
      <c r="AD180" s="20">
        <f>MIN(MAX(0,AA180+AB180-AC180),MAX(0,Overview!$B$11-SUM(I180,N180,S180,X180,AC180,AH180,AM180,AR180,AW180,BB180)-SUM(J180,O180,T180,Y180)))</f>
        <v>0</v>
      </c>
      <c r="AE180" s="20">
        <f t="shared" si="9"/>
        <v>0</v>
      </c>
      <c r="AF180" s="20">
        <f t="shared" si="21"/>
        <v>0</v>
      </c>
      <c r="AG180" s="20">
        <f>ROUND(AF180*Priority!D13/12,2)</f>
        <v>0</v>
      </c>
      <c r="AH180" s="20">
        <f>MIN(AF180+AG180,Priority!E13)</f>
        <v>0</v>
      </c>
      <c r="AI180" s="20">
        <f>MIN(MAX(0,AF180+AG180-AH180),MAX(0,Overview!$B$11-SUM(I180,N180,S180,X180,AC180,AH180,AM180,AR180,AW180,BB180)-SUM(J180,O180,T180,Y180,AD180)))</f>
        <v>0</v>
      </c>
      <c r="AJ180" s="20">
        <f t="shared" si="10"/>
        <v>0</v>
      </c>
      <c r="AK180" s="20">
        <f t="shared" si="22"/>
        <v>0</v>
      </c>
      <c r="AL180" s="20">
        <f>ROUND(AK180*Priority!D14/12,2)</f>
        <v>0</v>
      </c>
      <c r="AM180" s="20">
        <f>MIN(AK180+AL180,Priority!E14)</f>
        <v>0</v>
      </c>
      <c r="AN180" s="20">
        <f>MIN(MAX(0,AK180+AL180-AM180),MAX(0,Overview!$B$11-SUM(I180,N180,S180,X180,AC180,AH180,AM180,AR180,AW180,BB180)-SUM(J180,O180,T180,Y180,AD180,AI180)))</f>
        <v>0</v>
      </c>
      <c r="AO180" s="20">
        <f t="shared" si="11"/>
        <v>0</v>
      </c>
      <c r="AP180" s="20">
        <f t="shared" si="23"/>
        <v>0</v>
      </c>
      <c r="AQ180" s="20">
        <f>ROUND(AP180*Priority!D15/12,2)</f>
        <v>0</v>
      </c>
      <c r="AR180" s="20">
        <f>MIN(AP180+AQ180,Priority!E15)</f>
        <v>0</v>
      </c>
      <c r="AS180" s="20">
        <f>MIN(MAX(0,AP180+AQ180-AR180),MAX(0,Overview!$B$11-SUM(I180,N180,S180,X180,AC180,AH180,AM180,AR180,AW180,BB180)-SUM(J180,O180,T180,Y180,AD180,AI180,AN180)))</f>
        <v>0</v>
      </c>
      <c r="AT180" s="20">
        <f t="shared" si="12"/>
        <v>0</v>
      </c>
      <c r="AU180" s="20">
        <f t="shared" si="24"/>
        <v>0</v>
      </c>
      <c r="AV180" s="20">
        <f>ROUND(AU180*Priority!D16/12,2)</f>
        <v>0</v>
      </c>
      <c r="AW180" s="20">
        <f>MIN(AU180+AV180,Priority!E16)</f>
        <v>0</v>
      </c>
      <c r="AX180" s="20">
        <f>MIN(MAX(0,AU180+AV180-AW180),MAX(0,Overview!$B$11-SUM(I180,N180,S180,X180,AC180,AH180,AM180,AR180,AW180,BB180)-SUM(J180,O180,T180,Y180,AD180,AI180,AN180,AS180)))</f>
        <v>0</v>
      </c>
      <c r="AY180" s="20">
        <f t="shared" si="13"/>
        <v>0</v>
      </c>
      <c r="AZ180" s="20">
        <f t="shared" si="25"/>
        <v>0</v>
      </c>
      <c r="BA180" s="20">
        <f>ROUND(AZ180*Priority!D17/12,2)</f>
        <v>0</v>
      </c>
      <c r="BB180" s="20">
        <f>MIN(AZ180+BA180,Priority!E17)</f>
        <v>0</v>
      </c>
      <c r="BC180" s="20">
        <f>MIN(MAX(0,AZ180+BA180-BB180),MAX(0,Overview!$B$11-SUM(I180,N180,S180,X180,AC180,AH180,AM180,AR180,AW180,BB180)-SUM(J180,O180,T180,Y180,AD180,AI180,AN180,AS180,AX180)))</f>
        <v>0</v>
      </c>
      <c r="BD180" s="20">
        <f t="shared" si="14"/>
        <v>0</v>
      </c>
    </row>
    <row r="181" ht="22.5" customHeight="1">
      <c r="A181" s="4">
        <v>174.0</v>
      </c>
      <c r="B181" s="20">
        <f t="shared" ref="B181:C181" si="196">SUM(G181,L181,Q181,V181,AA181,AF181,AK181,AP181,AU181,AZ181)</f>
        <v>0</v>
      </c>
      <c r="C181" s="20">
        <f t="shared" si="196"/>
        <v>0</v>
      </c>
      <c r="D181" s="20">
        <f t="shared" si="3"/>
        <v>0</v>
      </c>
      <c r="E181" s="20">
        <f t="shared" si="4"/>
        <v>0</v>
      </c>
      <c r="F181" s="20">
        <f>MAX(0,Overview!$B$11-D181)</f>
        <v>0</v>
      </c>
      <c r="G181" s="20">
        <f t="shared" si="16"/>
        <v>0</v>
      </c>
      <c r="H181" s="20">
        <f>ROUND(G181*Priority!D8/12,2)</f>
        <v>0</v>
      </c>
      <c r="I181" s="20">
        <f>MIN(G181+H181,Priority!E8)</f>
        <v>0</v>
      </c>
      <c r="J181" s="20">
        <f>MIN(MAX(0,G181+H181-I181),MAX(0,Overview!$B$11-SUM(I181,N181,S181,X181,AC181,AH181,AM181,AR181,AW181,BB181)))</f>
        <v>0</v>
      </c>
      <c r="K181" s="20">
        <f t="shared" si="5"/>
        <v>0</v>
      </c>
      <c r="L181" s="20">
        <f t="shared" si="17"/>
        <v>0</v>
      </c>
      <c r="M181" s="20">
        <f>ROUND(L181*Priority!D9/12,2)</f>
        <v>0</v>
      </c>
      <c r="N181" s="20">
        <f>MIN(L181+M181,Priority!E9)</f>
        <v>0</v>
      </c>
      <c r="O181" s="20">
        <f>MIN(MAX(0,L181+M181-N181),MAX(0,Overview!$B$11-SUM(I181,N181,S181,X181,AC181,AH181,AM181,AR181,AW181,BB181)-SUM(J181)))</f>
        <v>0</v>
      </c>
      <c r="P181" s="20">
        <f t="shared" si="6"/>
        <v>0</v>
      </c>
      <c r="Q181" s="20">
        <f t="shared" si="18"/>
        <v>0</v>
      </c>
      <c r="R181" s="20">
        <f>ROUND(Q181*Priority!D10/12,2)</f>
        <v>0</v>
      </c>
      <c r="S181" s="20">
        <f>MIN(Q181+R181,Priority!E10)</f>
        <v>0</v>
      </c>
      <c r="T181" s="20">
        <f>MIN(MAX(0,Q181+R181-S181),MAX(0,Overview!$B$11-SUM(I181,N181,S181,X181,AC181,AH181,AM181,AR181,AW181,BB181)-SUM(J181,O181)))</f>
        <v>0</v>
      </c>
      <c r="U181" s="20">
        <f t="shared" si="7"/>
        <v>0</v>
      </c>
      <c r="V181" s="20">
        <f t="shared" si="19"/>
        <v>0</v>
      </c>
      <c r="W181" s="20">
        <f>ROUND(V181*Priority!D11/12,2)</f>
        <v>0</v>
      </c>
      <c r="X181" s="20">
        <f>MIN(V181+W181,Priority!E11)</f>
        <v>0</v>
      </c>
      <c r="Y181" s="20">
        <f>MIN(MAX(0,V181+W181-X181),MAX(0,Overview!$B$11-SUM(I181,N181,S181,X181,AC181,AH181,AM181,AR181,AW181,BB181)-SUM(J181,O181,T181)))</f>
        <v>0</v>
      </c>
      <c r="Z181" s="20">
        <f t="shared" si="8"/>
        <v>0</v>
      </c>
      <c r="AA181" s="20">
        <f t="shared" si="20"/>
        <v>0</v>
      </c>
      <c r="AB181" s="20">
        <f>ROUND(AA181*Priority!D12/12,2)</f>
        <v>0</v>
      </c>
      <c r="AC181" s="20">
        <f>MIN(AA181+AB181,Priority!E12)</f>
        <v>0</v>
      </c>
      <c r="AD181" s="20">
        <f>MIN(MAX(0,AA181+AB181-AC181),MAX(0,Overview!$B$11-SUM(I181,N181,S181,X181,AC181,AH181,AM181,AR181,AW181,BB181)-SUM(J181,O181,T181,Y181)))</f>
        <v>0</v>
      </c>
      <c r="AE181" s="20">
        <f t="shared" si="9"/>
        <v>0</v>
      </c>
      <c r="AF181" s="20">
        <f t="shared" si="21"/>
        <v>0</v>
      </c>
      <c r="AG181" s="20">
        <f>ROUND(AF181*Priority!D13/12,2)</f>
        <v>0</v>
      </c>
      <c r="AH181" s="20">
        <f>MIN(AF181+AG181,Priority!E13)</f>
        <v>0</v>
      </c>
      <c r="AI181" s="20">
        <f>MIN(MAX(0,AF181+AG181-AH181),MAX(0,Overview!$B$11-SUM(I181,N181,S181,X181,AC181,AH181,AM181,AR181,AW181,BB181)-SUM(J181,O181,T181,Y181,AD181)))</f>
        <v>0</v>
      </c>
      <c r="AJ181" s="20">
        <f t="shared" si="10"/>
        <v>0</v>
      </c>
      <c r="AK181" s="20">
        <f t="shared" si="22"/>
        <v>0</v>
      </c>
      <c r="AL181" s="20">
        <f>ROUND(AK181*Priority!D14/12,2)</f>
        <v>0</v>
      </c>
      <c r="AM181" s="20">
        <f>MIN(AK181+AL181,Priority!E14)</f>
        <v>0</v>
      </c>
      <c r="AN181" s="20">
        <f>MIN(MAX(0,AK181+AL181-AM181),MAX(0,Overview!$B$11-SUM(I181,N181,S181,X181,AC181,AH181,AM181,AR181,AW181,BB181)-SUM(J181,O181,T181,Y181,AD181,AI181)))</f>
        <v>0</v>
      </c>
      <c r="AO181" s="20">
        <f t="shared" si="11"/>
        <v>0</v>
      </c>
      <c r="AP181" s="20">
        <f t="shared" si="23"/>
        <v>0</v>
      </c>
      <c r="AQ181" s="20">
        <f>ROUND(AP181*Priority!D15/12,2)</f>
        <v>0</v>
      </c>
      <c r="AR181" s="20">
        <f>MIN(AP181+AQ181,Priority!E15)</f>
        <v>0</v>
      </c>
      <c r="AS181" s="20">
        <f>MIN(MAX(0,AP181+AQ181-AR181),MAX(0,Overview!$B$11-SUM(I181,N181,S181,X181,AC181,AH181,AM181,AR181,AW181,BB181)-SUM(J181,O181,T181,Y181,AD181,AI181,AN181)))</f>
        <v>0</v>
      </c>
      <c r="AT181" s="20">
        <f t="shared" si="12"/>
        <v>0</v>
      </c>
      <c r="AU181" s="20">
        <f t="shared" si="24"/>
        <v>0</v>
      </c>
      <c r="AV181" s="20">
        <f>ROUND(AU181*Priority!D16/12,2)</f>
        <v>0</v>
      </c>
      <c r="AW181" s="20">
        <f>MIN(AU181+AV181,Priority!E16)</f>
        <v>0</v>
      </c>
      <c r="AX181" s="20">
        <f>MIN(MAX(0,AU181+AV181-AW181),MAX(0,Overview!$B$11-SUM(I181,N181,S181,X181,AC181,AH181,AM181,AR181,AW181,BB181)-SUM(J181,O181,T181,Y181,AD181,AI181,AN181,AS181)))</f>
        <v>0</v>
      </c>
      <c r="AY181" s="20">
        <f t="shared" si="13"/>
        <v>0</v>
      </c>
      <c r="AZ181" s="20">
        <f t="shared" si="25"/>
        <v>0</v>
      </c>
      <c r="BA181" s="20">
        <f>ROUND(AZ181*Priority!D17/12,2)</f>
        <v>0</v>
      </c>
      <c r="BB181" s="20">
        <f>MIN(AZ181+BA181,Priority!E17)</f>
        <v>0</v>
      </c>
      <c r="BC181" s="20">
        <f>MIN(MAX(0,AZ181+BA181-BB181),MAX(0,Overview!$B$11-SUM(I181,N181,S181,X181,AC181,AH181,AM181,AR181,AW181,BB181)-SUM(J181,O181,T181,Y181,AD181,AI181,AN181,AS181,AX181)))</f>
        <v>0</v>
      </c>
      <c r="BD181" s="20">
        <f t="shared" si="14"/>
        <v>0</v>
      </c>
    </row>
    <row r="182" ht="22.5" customHeight="1">
      <c r="A182" s="4">
        <v>175.0</v>
      </c>
      <c r="B182" s="20">
        <f t="shared" ref="B182:C182" si="197">SUM(G182,L182,Q182,V182,AA182,AF182,AK182,AP182,AU182,AZ182)</f>
        <v>0</v>
      </c>
      <c r="C182" s="20">
        <f t="shared" si="197"/>
        <v>0</v>
      </c>
      <c r="D182" s="20">
        <f t="shared" si="3"/>
        <v>0</v>
      </c>
      <c r="E182" s="20">
        <f t="shared" si="4"/>
        <v>0</v>
      </c>
      <c r="F182" s="20">
        <f>MAX(0,Overview!$B$11-D182)</f>
        <v>0</v>
      </c>
      <c r="G182" s="20">
        <f t="shared" si="16"/>
        <v>0</v>
      </c>
      <c r="H182" s="20">
        <f>ROUND(G182*Priority!D8/12,2)</f>
        <v>0</v>
      </c>
      <c r="I182" s="20">
        <f>MIN(G182+H182,Priority!E8)</f>
        <v>0</v>
      </c>
      <c r="J182" s="20">
        <f>MIN(MAX(0,G182+H182-I182),MAX(0,Overview!$B$11-SUM(I182,N182,S182,X182,AC182,AH182,AM182,AR182,AW182,BB182)))</f>
        <v>0</v>
      </c>
      <c r="K182" s="20">
        <f t="shared" si="5"/>
        <v>0</v>
      </c>
      <c r="L182" s="20">
        <f t="shared" si="17"/>
        <v>0</v>
      </c>
      <c r="M182" s="20">
        <f>ROUND(L182*Priority!D9/12,2)</f>
        <v>0</v>
      </c>
      <c r="N182" s="20">
        <f>MIN(L182+M182,Priority!E9)</f>
        <v>0</v>
      </c>
      <c r="O182" s="20">
        <f>MIN(MAX(0,L182+M182-N182),MAX(0,Overview!$B$11-SUM(I182,N182,S182,X182,AC182,AH182,AM182,AR182,AW182,BB182)-SUM(J182)))</f>
        <v>0</v>
      </c>
      <c r="P182" s="20">
        <f t="shared" si="6"/>
        <v>0</v>
      </c>
      <c r="Q182" s="20">
        <f t="shared" si="18"/>
        <v>0</v>
      </c>
      <c r="R182" s="20">
        <f>ROUND(Q182*Priority!D10/12,2)</f>
        <v>0</v>
      </c>
      <c r="S182" s="20">
        <f>MIN(Q182+R182,Priority!E10)</f>
        <v>0</v>
      </c>
      <c r="T182" s="20">
        <f>MIN(MAX(0,Q182+R182-S182),MAX(0,Overview!$B$11-SUM(I182,N182,S182,X182,AC182,AH182,AM182,AR182,AW182,BB182)-SUM(J182,O182)))</f>
        <v>0</v>
      </c>
      <c r="U182" s="20">
        <f t="shared" si="7"/>
        <v>0</v>
      </c>
      <c r="V182" s="20">
        <f t="shared" si="19"/>
        <v>0</v>
      </c>
      <c r="W182" s="20">
        <f>ROUND(V182*Priority!D11/12,2)</f>
        <v>0</v>
      </c>
      <c r="X182" s="20">
        <f>MIN(V182+W182,Priority!E11)</f>
        <v>0</v>
      </c>
      <c r="Y182" s="20">
        <f>MIN(MAX(0,V182+W182-X182),MAX(0,Overview!$B$11-SUM(I182,N182,S182,X182,AC182,AH182,AM182,AR182,AW182,BB182)-SUM(J182,O182,T182)))</f>
        <v>0</v>
      </c>
      <c r="Z182" s="20">
        <f t="shared" si="8"/>
        <v>0</v>
      </c>
      <c r="AA182" s="20">
        <f t="shared" si="20"/>
        <v>0</v>
      </c>
      <c r="AB182" s="20">
        <f>ROUND(AA182*Priority!D12/12,2)</f>
        <v>0</v>
      </c>
      <c r="AC182" s="20">
        <f>MIN(AA182+AB182,Priority!E12)</f>
        <v>0</v>
      </c>
      <c r="AD182" s="20">
        <f>MIN(MAX(0,AA182+AB182-AC182),MAX(0,Overview!$B$11-SUM(I182,N182,S182,X182,AC182,AH182,AM182,AR182,AW182,BB182)-SUM(J182,O182,T182,Y182)))</f>
        <v>0</v>
      </c>
      <c r="AE182" s="20">
        <f t="shared" si="9"/>
        <v>0</v>
      </c>
      <c r="AF182" s="20">
        <f t="shared" si="21"/>
        <v>0</v>
      </c>
      <c r="AG182" s="20">
        <f>ROUND(AF182*Priority!D13/12,2)</f>
        <v>0</v>
      </c>
      <c r="AH182" s="20">
        <f>MIN(AF182+AG182,Priority!E13)</f>
        <v>0</v>
      </c>
      <c r="AI182" s="20">
        <f>MIN(MAX(0,AF182+AG182-AH182),MAX(0,Overview!$B$11-SUM(I182,N182,S182,X182,AC182,AH182,AM182,AR182,AW182,BB182)-SUM(J182,O182,T182,Y182,AD182)))</f>
        <v>0</v>
      </c>
      <c r="AJ182" s="20">
        <f t="shared" si="10"/>
        <v>0</v>
      </c>
      <c r="AK182" s="20">
        <f t="shared" si="22"/>
        <v>0</v>
      </c>
      <c r="AL182" s="20">
        <f>ROUND(AK182*Priority!D14/12,2)</f>
        <v>0</v>
      </c>
      <c r="AM182" s="20">
        <f>MIN(AK182+AL182,Priority!E14)</f>
        <v>0</v>
      </c>
      <c r="AN182" s="20">
        <f>MIN(MAX(0,AK182+AL182-AM182),MAX(0,Overview!$B$11-SUM(I182,N182,S182,X182,AC182,AH182,AM182,AR182,AW182,BB182)-SUM(J182,O182,T182,Y182,AD182,AI182)))</f>
        <v>0</v>
      </c>
      <c r="AO182" s="20">
        <f t="shared" si="11"/>
        <v>0</v>
      </c>
      <c r="AP182" s="20">
        <f t="shared" si="23"/>
        <v>0</v>
      </c>
      <c r="AQ182" s="20">
        <f>ROUND(AP182*Priority!D15/12,2)</f>
        <v>0</v>
      </c>
      <c r="AR182" s="20">
        <f>MIN(AP182+AQ182,Priority!E15)</f>
        <v>0</v>
      </c>
      <c r="AS182" s="20">
        <f>MIN(MAX(0,AP182+AQ182-AR182),MAX(0,Overview!$B$11-SUM(I182,N182,S182,X182,AC182,AH182,AM182,AR182,AW182,BB182)-SUM(J182,O182,T182,Y182,AD182,AI182,AN182)))</f>
        <v>0</v>
      </c>
      <c r="AT182" s="20">
        <f t="shared" si="12"/>
        <v>0</v>
      </c>
      <c r="AU182" s="20">
        <f t="shared" si="24"/>
        <v>0</v>
      </c>
      <c r="AV182" s="20">
        <f>ROUND(AU182*Priority!D16/12,2)</f>
        <v>0</v>
      </c>
      <c r="AW182" s="20">
        <f>MIN(AU182+AV182,Priority!E16)</f>
        <v>0</v>
      </c>
      <c r="AX182" s="20">
        <f>MIN(MAX(0,AU182+AV182-AW182),MAX(0,Overview!$B$11-SUM(I182,N182,S182,X182,AC182,AH182,AM182,AR182,AW182,BB182)-SUM(J182,O182,T182,Y182,AD182,AI182,AN182,AS182)))</f>
        <v>0</v>
      </c>
      <c r="AY182" s="20">
        <f t="shared" si="13"/>
        <v>0</v>
      </c>
      <c r="AZ182" s="20">
        <f t="shared" si="25"/>
        <v>0</v>
      </c>
      <c r="BA182" s="20">
        <f>ROUND(AZ182*Priority!D17/12,2)</f>
        <v>0</v>
      </c>
      <c r="BB182" s="20">
        <f>MIN(AZ182+BA182,Priority!E17)</f>
        <v>0</v>
      </c>
      <c r="BC182" s="20">
        <f>MIN(MAX(0,AZ182+BA182-BB182),MAX(0,Overview!$B$11-SUM(I182,N182,S182,X182,AC182,AH182,AM182,AR182,AW182,BB182)-SUM(J182,O182,T182,Y182,AD182,AI182,AN182,AS182,AX182)))</f>
        <v>0</v>
      </c>
      <c r="BD182" s="20">
        <f t="shared" si="14"/>
        <v>0</v>
      </c>
    </row>
    <row r="183" ht="22.5" customHeight="1">
      <c r="A183" s="4">
        <v>176.0</v>
      </c>
      <c r="B183" s="20">
        <f t="shared" ref="B183:C183" si="198">SUM(G183,L183,Q183,V183,AA183,AF183,AK183,AP183,AU183,AZ183)</f>
        <v>0</v>
      </c>
      <c r="C183" s="20">
        <f t="shared" si="198"/>
        <v>0</v>
      </c>
      <c r="D183" s="20">
        <f t="shared" si="3"/>
        <v>0</v>
      </c>
      <c r="E183" s="20">
        <f t="shared" si="4"/>
        <v>0</v>
      </c>
      <c r="F183" s="20">
        <f>MAX(0,Overview!$B$11-D183)</f>
        <v>0</v>
      </c>
      <c r="G183" s="20">
        <f t="shared" si="16"/>
        <v>0</v>
      </c>
      <c r="H183" s="20">
        <f>ROUND(G183*Priority!D8/12,2)</f>
        <v>0</v>
      </c>
      <c r="I183" s="20">
        <f>MIN(G183+H183,Priority!E8)</f>
        <v>0</v>
      </c>
      <c r="J183" s="20">
        <f>MIN(MAX(0,G183+H183-I183),MAX(0,Overview!$B$11-SUM(I183,N183,S183,X183,AC183,AH183,AM183,AR183,AW183,BB183)))</f>
        <v>0</v>
      </c>
      <c r="K183" s="20">
        <f t="shared" si="5"/>
        <v>0</v>
      </c>
      <c r="L183" s="20">
        <f t="shared" si="17"/>
        <v>0</v>
      </c>
      <c r="M183" s="20">
        <f>ROUND(L183*Priority!D9/12,2)</f>
        <v>0</v>
      </c>
      <c r="N183" s="20">
        <f>MIN(L183+M183,Priority!E9)</f>
        <v>0</v>
      </c>
      <c r="O183" s="20">
        <f>MIN(MAX(0,L183+M183-N183),MAX(0,Overview!$B$11-SUM(I183,N183,S183,X183,AC183,AH183,AM183,AR183,AW183,BB183)-SUM(J183)))</f>
        <v>0</v>
      </c>
      <c r="P183" s="20">
        <f t="shared" si="6"/>
        <v>0</v>
      </c>
      <c r="Q183" s="20">
        <f t="shared" si="18"/>
        <v>0</v>
      </c>
      <c r="R183" s="20">
        <f>ROUND(Q183*Priority!D10/12,2)</f>
        <v>0</v>
      </c>
      <c r="S183" s="20">
        <f>MIN(Q183+R183,Priority!E10)</f>
        <v>0</v>
      </c>
      <c r="T183" s="20">
        <f>MIN(MAX(0,Q183+R183-S183),MAX(0,Overview!$B$11-SUM(I183,N183,S183,X183,AC183,AH183,AM183,AR183,AW183,BB183)-SUM(J183,O183)))</f>
        <v>0</v>
      </c>
      <c r="U183" s="20">
        <f t="shared" si="7"/>
        <v>0</v>
      </c>
      <c r="V183" s="20">
        <f t="shared" si="19"/>
        <v>0</v>
      </c>
      <c r="W183" s="20">
        <f>ROUND(V183*Priority!D11/12,2)</f>
        <v>0</v>
      </c>
      <c r="X183" s="20">
        <f>MIN(V183+W183,Priority!E11)</f>
        <v>0</v>
      </c>
      <c r="Y183" s="20">
        <f>MIN(MAX(0,V183+W183-X183),MAX(0,Overview!$B$11-SUM(I183,N183,S183,X183,AC183,AH183,AM183,AR183,AW183,BB183)-SUM(J183,O183,T183)))</f>
        <v>0</v>
      </c>
      <c r="Z183" s="20">
        <f t="shared" si="8"/>
        <v>0</v>
      </c>
      <c r="AA183" s="20">
        <f t="shared" si="20"/>
        <v>0</v>
      </c>
      <c r="AB183" s="20">
        <f>ROUND(AA183*Priority!D12/12,2)</f>
        <v>0</v>
      </c>
      <c r="AC183" s="20">
        <f>MIN(AA183+AB183,Priority!E12)</f>
        <v>0</v>
      </c>
      <c r="AD183" s="20">
        <f>MIN(MAX(0,AA183+AB183-AC183),MAX(0,Overview!$B$11-SUM(I183,N183,S183,X183,AC183,AH183,AM183,AR183,AW183,BB183)-SUM(J183,O183,T183,Y183)))</f>
        <v>0</v>
      </c>
      <c r="AE183" s="20">
        <f t="shared" si="9"/>
        <v>0</v>
      </c>
      <c r="AF183" s="20">
        <f t="shared" si="21"/>
        <v>0</v>
      </c>
      <c r="AG183" s="20">
        <f>ROUND(AF183*Priority!D13/12,2)</f>
        <v>0</v>
      </c>
      <c r="AH183" s="20">
        <f>MIN(AF183+AG183,Priority!E13)</f>
        <v>0</v>
      </c>
      <c r="AI183" s="20">
        <f>MIN(MAX(0,AF183+AG183-AH183),MAX(0,Overview!$B$11-SUM(I183,N183,S183,X183,AC183,AH183,AM183,AR183,AW183,BB183)-SUM(J183,O183,T183,Y183,AD183)))</f>
        <v>0</v>
      </c>
      <c r="AJ183" s="20">
        <f t="shared" si="10"/>
        <v>0</v>
      </c>
      <c r="AK183" s="20">
        <f t="shared" si="22"/>
        <v>0</v>
      </c>
      <c r="AL183" s="20">
        <f>ROUND(AK183*Priority!D14/12,2)</f>
        <v>0</v>
      </c>
      <c r="AM183" s="20">
        <f>MIN(AK183+AL183,Priority!E14)</f>
        <v>0</v>
      </c>
      <c r="AN183" s="20">
        <f>MIN(MAX(0,AK183+AL183-AM183),MAX(0,Overview!$B$11-SUM(I183,N183,S183,X183,AC183,AH183,AM183,AR183,AW183,BB183)-SUM(J183,O183,T183,Y183,AD183,AI183)))</f>
        <v>0</v>
      </c>
      <c r="AO183" s="20">
        <f t="shared" si="11"/>
        <v>0</v>
      </c>
      <c r="AP183" s="20">
        <f t="shared" si="23"/>
        <v>0</v>
      </c>
      <c r="AQ183" s="20">
        <f>ROUND(AP183*Priority!D15/12,2)</f>
        <v>0</v>
      </c>
      <c r="AR183" s="20">
        <f>MIN(AP183+AQ183,Priority!E15)</f>
        <v>0</v>
      </c>
      <c r="AS183" s="20">
        <f>MIN(MAX(0,AP183+AQ183-AR183),MAX(0,Overview!$B$11-SUM(I183,N183,S183,X183,AC183,AH183,AM183,AR183,AW183,BB183)-SUM(J183,O183,T183,Y183,AD183,AI183,AN183)))</f>
        <v>0</v>
      </c>
      <c r="AT183" s="20">
        <f t="shared" si="12"/>
        <v>0</v>
      </c>
      <c r="AU183" s="20">
        <f t="shared" si="24"/>
        <v>0</v>
      </c>
      <c r="AV183" s="20">
        <f>ROUND(AU183*Priority!D16/12,2)</f>
        <v>0</v>
      </c>
      <c r="AW183" s="20">
        <f>MIN(AU183+AV183,Priority!E16)</f>
        <v>0</v>
      </c>
      <c r="AX183" s="20">
        <f>MIN(MAX(0,AU183+AV183-AW183),MAX(0,Overview!$B$11-SUM(I183,N183,S183,X183,AC183,AH183,AM183,AR183,AW183,BB183)-SUM(J183,O183,T183,Y183,AD183,AI183,AN183,AS183)))</f>
        <v>0</v>
      </c>
      <c r="AY183" s="20">
        <f t="shared" si="13"/>
        <v>0</v>
      </c>
      <c r="AZ183" s="20">
        <f t="shared" si="25"/>
        <v>0</v>
      </c>
      <c r="BA183" s="20">
        <f>ROUND(AZ183*Priority!D17/12,2)</f>
        <v>0</v>
      </c>
      <c r="BB183" s="20">
        <f>MIN(AZ183+BA183,Priority!E17)</f>
        <v>0</v>
      </c>
      <c r="BC183" s="20">
        <f>MIN(MAX(0,AZ183+BA183-BB183),MAX(0,Overview!$B$11-SUM(I183,N183,S183,X183,AC183,AH183,AM183,AR183,AW183,BB183)-SUM(J183,O183,T183,Y183,AD183,AI183,AN183,AS183,AX183)))</f>
        <v>0</v>
      </c>
      <c r="BD183" s="20">
        <f t="shared" si="14"/>
        <v>0</v>
      </c>
    </row>
    <row r="184" ht="22.5" customHeight="1">
      <c r="A184" s="4">
        <v>177.0</v>
      </c>
      <c r="B184" s="20">
        <f t="shared" ref="B184:C184" si="199">SUM(G184,L184,Q184,V184,AA184,AF184,AK184,AP184,AU184,AZ184)</f>
        <v>0</v>
      </c>
      <c r="C184" s="20">
        <f t="shared" si="199"/>
        <v>0</v>
      </c>
      <c r="D184" s="20">
        <f t="shared" si="3"/>
        <v>0</v>
      </c>
      <c r="E184" s="20">
        <f t="shared" si="4"/>
        <v>0</v>
      </c>
      <c r="F184" s="20">
        <f>MAX(0,Overview!$B$11-D184)</f>
        <v>0</v>
      </c>
      <c r="G184" s="20">
        <f t="shared" si="16"/>
        <v>0</v>
      </c>
      <c r="H184" s="20">
        <f>ROUND(G184*Priority!D8/12,2)</f>
        <v>0</v>
      </c>
      <c r="I184" s="20">
        <f>MIN(G184+H184,Priority!E8)</f>
        <v>0</v>
      </c>
      <c r="J184" s="20">
        <f>MIN(MAX(0,G184+H184-I184),MAX(0,Overview!$B$11-SUM(I184,N184,S184,X184,AC184,AH184,AM184,AR184,AW184,BB184)))</f>
        <v>0</v>
      </c>
      <c r="K184" s="20">
        <f t="shared" si="5"/>
        <v>0</v>
      </c>
      <c r="L184" s="20">
        <f t="shared" si="17"/>
        <v>0</v>
      </c>
      <c r="M184" s="20">
        <f>ROUND(L184*Priority!D9/12,2)</f>
        <v>0</v>
      </c>
      <c r="N184" s="20">
        <f>MIN(L184+M184,Priority!E9)</f>
        <v>0</v>
      </c>
      <c r="O184" s="20">
        <f>MIN(MAX(0,L184+M184-N184),MAX(0,Overview!$B$11-SUM(I184,N184,S184,X184,AC184,AH184,AM184,AR184,AW184,BB184)-SUM(J184)))</f>
        <v>0</v>
      </c>
      <c r="P184" s="20">
        <f t="shared" si="6"/>
        <v>0</v>
      </c>
      <c r="Q184" s="20">
        <f t="shared" si="18"/>
        <v>0</v>
      </c>
      <c r="R184" s="20">
        <f>ROUND(Q184*Priority!D10/12,2)</f>
        <v>0</v>
      </c>
      <c r="S184" s="20">
        <f>MIN(Q184+R184,Priority!E10)</f>
        <v>0</v>
      </c>
      <c r="T184" s="20">
        <f>MIN(MAX(0,Q184+R184-S184),MAX(0,Overview!$B$11-SUM(I184,N184,S184,X184,AC184,AH184,AM184,AR184,AW184,BB184)-SUM(J184,O184)))</f>
        <v>0</v>
      </c>
      <c r="U184" s="20">
        <f t="shared" si="7"/>
        <v>0</v>
      </c>
      <c r="V184" s="20">
        <f t="shared" si="19"/>
        <v>0</v>
      </c>
      <c r="W184" s="20">
        <f>ROUND(V184*Priority!D11/12,2)</f>
        <v>0</v>
      </c>
      <c r="X184" s="20">
        <f>MIN(V184+W184,Priority!E11)</f>
        <v>0</v>
      </c>
      <c r="Y184" s="20">
        <f>MIN(MAX(0,V184+W184-X184),MAX(0,Overview!$B$11-SUM(I184,N184,S184,X184,AC184,AH184,AM184,AR184,AW184,BB184)-SUM(J184,O184,T184)))</f>
        <v>0</v>
      </c>
      <c r="Z184" s="20">
        <f t="shared" si="8"/>
        <v>0</v>
      </c>
      <c r="AA184" s="20">
        <f t="shared" si="20"/>
        <v>0</v>
      </c>
      <c r="AB184" s="20">
        <f>ROUND(AA184*Priority!D12/12,2)</f>
        <v>0</v>
      </c>
      <c r="AC184" s="20">
        <f>MIN(AA184+AB184,Priority!E12)</f>
        <v>0</v>
      </c>
      <c r="AD184" s="20">
        <f>MIN(MAX(0,AA184+AB184-AC184),MAX(0,Overview!$B$11-SUM(I184,N184,S184,X184,AC184,AH184,AM184,AR184,AW184,BB184)-SUM(J184,O184,T184,Y184)))</f>
        <v>0</v>
      </c>
      <c r="AE184" s="20">
        <f t="shared" si="9"/>
        <v>0</v>
      </c>
      <c r="AF184" s="20">
        <f t="shared" si="21"/>
        <v>0</v>
      </c>
      <c r="AG184" s="20">
        <f>ROUND(AF184*Priority!D13/12,2)</f>
        <v>0</v>
      </c>
      <c r="AH184" s="20">
        <f>MIN(AF184+AG184,Priority!E13)</f>
        <v>0</v>
      </c>
      <c r="AI184" s="20">
        <f>MIN(MAX(0,AF184+AG184-AH184),MAX(0,Overview!$B$11-SUM(I184,N184,S184,X184,AC184,AH184,AM184,AR184,AW184,BB184)-SUM(J184,O184,T184,Y184,AD184)))</f>
        <v>0</v>
      </c>
      <c r="AJ184" s="20">
        <f t="shared" si="10"/>
        <v>0</v>
      </c>
      <c r="AK184" s="20">
        <f t="shared" si="22"/>
        <v>0</v>
      </c>
      <c r="AL184" s="20">
        <f>ROUND(AK184*Priority!D14/12,2)</f>
        <v>0</v>
      </c>
      <c r="AM184" s="20">
        <f>MIN(AK184+AL184,Priority!E14)</f>
        <v>0</v>
      </c>
      <c r="AN184" s="20">
        <f>MIN(MAX(0,AK184+AL184-AM184),MAX(0,Overview!$B$11-SUM(I184,N184,S184,X184,AC184,AH184,AM184,AR184,AW184,BB184)-SUM(J184,O184,T184,Y184,AD184,AI184)))</f>
        <v>0</v>
      </c>
      <c r="AO184" s="20">
        <f t="shared" si="11"/>
        <v>0</v>
      </c>
      <c r="AP184" s="20">
        <f t="shared" si="23"/>
        <v>0</v>
      </c>
      <c r="AQ184" s="20">
        <f>ROUND(AP184*Priority!D15/12,2)</f>
        <v>0</v>
      </c>
      <c r="AR184" s="20">
        <f>MIN(AP184+AQ184,Priority!E15)</f>
        <v>0</v>
      </c>
      <c r="AS184" s="20">
        <f>MIN(MAX(0,AP184+AQ184-AR184),MAX(0,Overview!$B$11-SUM(I184,N184,S184,X184,AC184,AH184,AM184,AR184,AW184,BB184)-SUM(J184,O184,T184,Y184,AD184,AI184,AN184)))</f>
        <v>0</v>
      </c>
      <c r="AT184" s="20">
        <f t="shared" si="12"/>
        <v>0</v>
      </c>
      <c r="AU184" s="20">
        <f t="shared" si="24"/>
        <v>0</v>
      </c>
      <c r="AV184" s="20">
        <f>ROUND(AU184*Priority!D16/12,2)</f>
        <v>0</v>
      </c>
      <c r="AW184" s="20">
        <f>MIN(AU184+AV184,Priority!E16)</f>
        <v>0</v>
      </c>
      <c r="AX184" s="20">
        <f>MIN(MAX(0,AU184+AV184-AW184),MAX(0,Overview!$B$11-SUM(I184,N184,S184,X184,AC184,AH184,AM184,AR184,AW184,BB184)-SUM(J184,O184,T184,Y184,AD184,AI184,AN184,AS184)))</f>
        <v>0</v>
      </c>
      <c r="AY184" s="20">
        <f t="shared" si="13"/>
        <v>0</v>
      </c>
      <c r="AZ184" s="20">
        <f t="shared" si="25"/>
        <v>0</v>
      </c>
      <c r="BA184" s="20">
        <f>ROUND(AZ184*Priority!D17/12,2)</f>
        <v>0</v>
      </c>
      <c r="BB184" s="20">
        <f>MIN(AZ184+BA184,Priority!E17)</f>
        <v>0</v>
      </c>
      <c r="BC184" s="20">
        <f>MIN(MAX(0,AZ184+BA184-BB184),MAX(0,Overview!$B$11-SUM(I184,N184,S184,X184,AC184,AH184,AM184,AR184,AW184,BB184)-SUM(J184,O184,T184,Y184,AD184,AI184,AN184,AS184,AX184)))</f>
        <v>0</v>
      </c>
      <c r="BD184" s="20">
        <f t="shared" si="14"/>
        <v>0</v>
      </c>
    </row>
    <row r="185" ht="22.5" customHeight="1">
      <c r="A185" s="4">
        <v>178.0</v>
      </c>
      <c r="B185" s="20">
        <f t="shared" ref="B185:C185" si="200">SUM(G185,L185,Q185,V185,AA185,AF185,AK185,AP185,AU185,AZ185)</f>
        <v>0</v>
      </c>
      <c r="C185" s="20">
        <f t="shared" si="200"/>
        <v>0</v>
      </c>
      <c r="D185" s="20">
        <f t="shared" si="3"/>
        <v>0</v>
      </c>
      <c r="E185" s="20">
        <f t="shared" si="4"/>
        <v>0</v>
      </c>
      <c r="F185" s="20">
        <f>MAX(0,Overview!$B$11-D185)</f>
        <v>0</v>
      </c>
      <c r="G185" s="20">
        <f t="shared" si="16"/>
        <v>0</v>
      </c>
      <c r="H185" s="20">
        <f>ROUND(G185*Priority!D8/12,2)</f>
        <v>0</v>
      </c>
      <c r="I185" s="20">
        <f>MIN(G185+H185,Priority!E8)</f>
        <v>0</v>
      </c>
      <c r="J185" s="20">
        <f>MIN(MAX(0,G185+H185-I185),MAX(0,Overview!$B$11-SUM(I185,N185,S185,X185,AC185,AH185,AM185,AR185,AW185,BB185)))</f>
        <v>0</v>
      </c>
      <c r="K185" s="20">
        <f t="shared" si="5"/>
        <v>0</v>
      </c>
      <c r="L185" s="20">
        <f t="shared" si="17"/>
        <v>0</v>
      </c>
      <c r="M185" s="20">
        <f>ROUND(L185*Priority!D9/12,2)</f>
        <v>0</v>
      </c>
      <c r="N185" s="20">
        <f>MIN(L185+M185,Priority!E9)</f>
        <v>0</v>
      </c>
      <c r="O185" s="20">
        <f>MIN(MAX(0,L185+M185-N185),MAX(0,Overview!$B$11-SUM(I185,N185,S185,X185,AC185,AH185,AM185,AR185,AW185,BB185)-SUM(J185)))</f>
        <v>0</v>
      </c>
      <c r="P185" s="20">
        <f t="shared" si="6"/>
        <v>0</v>
      </c>
      <c r="Q185" s="20">
        <f t="shared" si="18"/>
        <v>0</v>
      </c>
      <c r="R185" s="20">
        <f>ROUND(Q185*Priority!D10/12,2)</f>
        <v>0</v>
      </c>
      <c r="S185" s="20">
        <f>MIN(Q185+R185,Priority!E10)</f>
        <v>0</v>
      </c>
      <c r="T185" s="20">
        <f>MIN(MAX(0,Q185+R185-S185),MAX(0,Overview!$B$11-SUM(I185,N185,S185,X185,AC185,AH185,AM185,AR185,AW185,BB185)-SUM(J185,O185)))</f>
        <v>0</v>
      </c>
      <c r="U185" s="20">
        <f t="shared" si="7"/>
        <v>0</v>
      </c>
      <c r="V185" s="20">
        <f t="shared" si="19"/>
        <v>0</v>
      </c>
      <c r="W185" s="20">
        <f>ROUND(V185*Priority!D11/12,2)</f>
        <v>0</v>
      </c>
      <c r="X185" s="20">
        <f>MIN(V185+W185,Priority!E11)</f>
        <v>0</v>
      </c>
      <c r="Y185" s="20">
        <f>MIN(MAX(0,V185+W185-X185),MAX(0,Overview!$B$11-SUM(I185,N185,S185,X185,AC185,AH185,AM185,AR185,AW185,BB185)-SUM(J185,O185,T185)))</f>
        <v>0</v>
      </c>
      <c r="Z185" s="20">
        <f t="shared" si="8"/>
        <v>0</v>
      </c>
      <c r="AA185" s="20">
        <f t="shared" si="20"/>
        <v>0</v>
      </c>
      <c r="AB185" s="20">
        <f>ROUND(AA185*Priority!D12/12,2)</f>
        <v>0</v>
      </c>
      <c r="AC185" s="20">
        <f>MIN(AA185+AB185,Priority!E12)</f>
        <v>0</v>
      </c>
      <c r="AD185" s="20">
        <f>MIN(MAX(0,AA185+AB185-AC185),MAX(0,Overview!$B$11-SUM(I185,N185,S185,X185,AC185,AH185,AM185,AR185,AW185,BB185)-SUM(J185,O185,T185,Y185)))</f>
        <v>0</v>
      </c>
      <c r="AE185" s="20">
        <f t="shared" si="9"/>
        <v>0</v>
      </c>
      <c r="AF185" s="20">
        <f t="shared" si="21"/>
        <v>0</v>
      </c>
      <c r="AG185" s="20">
        <f>ROUND(AF185*Priority!D13/12,2)</f>
        <v>0</v>
      </c>
      <c r="AH185" s="20">
        <f>MIN(AF185+AG185,Priority!E13)</f>
        <v>0</v>
      </c>
      <c r="AI185" s="20">
        <f>MIN(MAX(0,AF185+AG185-AH185),MAX(0,Overview!$B$11-SUM(I185,N185,S185,X185,AC185,AH185,AM185,AR185,AW185,BB185)-SUM(J185,O185,T185,Y185,AD185)))</f>
        <v>0</v>
      </c>
      <c r="AJ185" s="20">
        <f t="shared" si="10"/>
        <v>0</v>
      </c>
      <c r="AK185" s="20">
        <f t="shared" si="22"/>
        <v>0</v>
      </c>
      <c r="AL185" s="20">
        <f>ROUND(AK185*Priority!D14/12,2)</f>
        <v>0</v>
      </c>
      <c r="AM185" s="20">
        <f>MIN(AK185+AL185,Priority!E14)</f>
        <v>0</v>
      </c>
      <c r="AN185" s="20">
        <f>MIN(MAX(0,AK185+AL185-AM185),MAX(0,Overview!$B$11-SUM(I185,N185,S185,X185,AC185,AH185,AM185,AR185,AW185,BB185)-SUM(J185,O185,T185,Y185,AD185,AI185)))</f>
        <v>0</v>
      </c>
      <c r="AO185" s="20">
        <f t="shared" si="11"/>
        <v>0</v>
      </c>
      <c r="AP185" s="20">
        <f t="shared" si="23"/>
        <v>0</v>
      </c>
      <c r="AQ185" s="20">
        <f>ROUND(AP185*Priority!D15/12,2)</f>
        <v>0</v>
      </c>
      <c r="AR185" s="20">
        <f>MIN(AP185+AQ185,Priority!E15)</f>
        <v>0</v>
      </c>
      <c r="AS185" s="20">
        <f>MIN(MAX(0,AP185+AQ185-AR185),MAX(0,Overview!$B$11-SUM(I185,N185,S185,X185,AC185,AH185,AM185,AR185,AW185,BB185)-SUM(J185,O185,T185,Y185,AD185,AI185,AN185)))</f>
        <v>0</v>
      </c>
      <c r="AT185" s="20">
        <f t="shared" si="12"/>
        <v>0</v>
      </c>
      <c r="AU185" s="20">
        <f t="shared" si="24"/>
        <v>0</v>
      </c>
      <c r="AV185" s="20">
        <f>ROUND(AU185*Priority!D16/12,2)</f>
        <v>0</v>
      </c>
      <c r="AW185" s="20">
        <f>MIN(AU185+AV185,Priority!E16)</f>
        <v>0</v>
      </c>
      <c r="AX185" s="20">
        <f>MIN(MAX(0,AU185+AV185-AW185),MAX(0,Overview!$B$11-SUM(I185,N185,S185,X185,AC185,AH185,AM185,AR185,AW185,BB185)-SUM(J185,O185,T185,Y185,AD185,AI185,AN185,AS185)))</f>
        <v>0</v>
      </c>
      <c r="AY185" s="20">
        <f t="shared" si="13"/>
        <v>0</v>
      </c>
      <c r="AZ185" s="20">
        <f t="shared" si="25"/>
        <v>0</v>
      </c>
      <c r="BA185" s="20">
        <f>ROUND(AZ185*Priority!D17/12,2)</f>
        <v>0</v>
      </c>
      <c r="BB185" s="20">
        <f>MIN(AZ185+BA185,Priority!E17)</f>
        <v>0</v>
      </c>
      <c r="BC185" s="20">
        <f>MIN(MAX(0,AZ185+BA185-BB185),MAX(0,Overview!$B$11-SUM(I185,N185,S185,X185,AC185,AH185,AM185,AR185,AW185,BB185)-SUM(J185,O185,T185,Y185,AD185,AI185,AN185,AS185,AX185)))</f>
        <v>0</v>
      </c>
      <c r="BD185" s="20">
        <f t="shared" si="14"/>
        <v>0</v>
      </c>
    </row>
    <row r="186" ht="22.5" customHeight="1">
      <c r="A186" s="4">
        <v>179.0</v>
      </c>
      <c r="B186" s="20">
        <f t="shared" ref="B186:C186" si="201">SUM(G186,L186,Q186,V186,AA186,AF186,AK186,AP186,AU186,AZ186)</f>
        <v>0</v>
      </c>
      <c r="C186" s="20">
        <f t="shared" si="201"/>
        <v>0</v>
      </c>
      <c r="D186" s="20">
        <f t="shared" si="3"/>
        <v>0</v>
      </c>
      <c r="E186" s="20">
        <f t="shared" si="4"/>
        <v>0</v>
      </c>
      <c r="F186" s="20">
        <f>MAX(0,Overview!$B$11-D186)</f>
        <v>0</v>
      </c>
      <c r="G186" s="20">
        <f t="shared" si="16"/>
        <v>0</v>
      </c>
      <c r="H186" s="20">
        <f>ROUND(G186*Priority!D8/12,2)</f>
        <v>0</v>
      </c>
      <c r="I186" s="20">
        <f>MIN(G186+H186,Priority!E8)</f>
        <v>0</v>
      </c>
      <c r="J186" s="20">
        <f>MIN(MAX(0,G186+H186-I186),MAX(0,Overview!$B$11-SUM(I186,N186,S186,X186,AC186,AH186,AM186,AR186,AW186,BB186)))</f>
        <v>0</v>
      </c>
      <c r="K186" s="20">
        <f t="shared" si="5"/>
        <v>0</v>
      </c>
      <c r="L186" s="20">
        <f t="shared" si="17"/>
        <v>0</v>
      </c>
      <c r="M186" s="20">
        <f>ROUND(L186*Priority!D9/12,2)</f>
        <v>0</v>
      </c>
      <c r="N186" s="20">
        <f>MIN(L186+M186,Priority!E9)</f>
        <v>0</v>
      </c>
      <c r="O186" s="20">
        <f>MIN(MAX(0,L186+M186-N186),MAX(0,Overview!$B$11-SUM(I186,N186,S186,X186,AC186,AH186,AM186,AR186,AW186,BB186)-SUM(J186)))</f>
        <v>0</v>
      </c>
      <c r="P186" s="20">
        <f t="shared" si="6"/>
        <v>0</v>
      </c>
      <c r="Q186" s="20">
        <f t="shared" si="18"/>
        <v>0</v>
      </c>
      <c r="R186" s="20">
        <f>ROUND(Q186*Priority!D10/12,2)</f>
        <v>0</v>
      </c>
      <c r="S186" s="20">
        <f>MIN(Q186+R186,Priority!E10)</f>
        <v>0</v>
      </c>
      <c r="T186" s="20">
        <f>MIN(MAX(0,Q186+R186-S186),MAX(0,Overview!$B$11-SUM(I186,N186,S186,X186,AC186,AH186,AM186,AR186,AW186,BB186)-SUM(J186,O186)))</f>
        <v>0</v>
      </c>
      <c r="U186" s="20">
        <f t="shared" si="7"/>
        <v>0</v>
      </c>
      <c r="V186" s="20">
        <f t="shared" si="19"/>
        <v>0</v>
      </c>
      <c r="W186" s="20">
        <f>ROUND(V186*Priority!D11/12,2)</f>
        <v>0</v>
      </c>
      <c r="X186" s="20">
        <f>MIN(V186+W186,Priority!E11)</f>
        <v>0</v>
      </c>
      <c r="Y186" s="20">
        <f>MIN(MAX(0,V186+W186-X186),MAX(0,Overview!$B$11-SUM(I186,N186,S186,X186,AC186,AH186,AM186,AR186,AW186,BB186)-SUM(J186,O186,T186)))</f>
        <v>0</v>
      </c>
      <c r="Z186" s="20">
        <f t="shared" si="8"/>
        <v>0</v>
      </c>
      <c r="AA186" s="20">
        <f t="shared" si="20"/>
        <v>0</v>
      </c>
      <c r="AB186" s="20">
        <f>ROUND(AA186*Priority!D12/12,2)</f>
        <v>0</v>
      </c>
      <c r="AC186" s="20">
        <f>MIN(AA186+AB186,Priority!E12)</f>
        <v>0</v>
      </c>
      <c r="AD186" s="20">
        <f>MIN(MAX(0,AA186+AB186-AC186),MAX(0,Overview!$B$11-SUM(I186,N186,S186,X186,AC186,AH186,AM186,AR186,AW186,BB186)-SUM(J186,O186,T186,Y186)))</f>
        <v>0</v>
      </c>
      <c r="AE186" s="20">
        <f t="shared" si="9"/>
        <v>0</v>
      </c>
      <c r="AF186" s="20">
        <f t="shared" si="21"/>
        <v>0</v>
      </c>
      <c r="AG186" s="20">
        <f>ROUND(AF186*Priority!D13/12,2)</f>
        <v>0</v>
      </c>
      <c r="AH186" s="20">
        <f>MIN(AF186+AG186,Priority!E13)</f>
        <v>0</v>
      </c>
      <c r="AI186" s="20">
        <f>MIN(MAX(0,AF186+AG186-AH186),MAX(0,Overview!$B$11-SUM(I186,N186,S186,X186,AC186,AH186,AM186,AR186,AW186,BB186)-SUM(J186,O186,T186,Y186,AD186)))</f>
        <v>0</v>
      </c>
      <c r="AJ186" s="20">
        <f t="shared" si="10"/>
        <v>0</v>
      </c>
      <c r="AK186" s="20">
        <f t="shared" si="22"/>
        <v>0</v>
      </c>
      <c r="AL186" s="20">
        <f>ROUND(AK186*Priority!D14/12,2)</f>
        <v>0</v>
      </c>
      <c r="AM186" s="20">
        <f>MIN(AK186+AL186,Priority!E14)</f>
        <v>0</v>
      </c>
      <c r="AN186" s="20">
        <f>MIN(MAX(0,AK186+AL186-AM186),MAX(0,Overview!$B$11-SUM(I186,N186,S186,X186,AC186,AH186,AM186,AR186,AW186,BB186)-SUM(J186,O186,T186,Y186,AD186,AI186)))</f>
        <v>0</v>
      </c>
      <c r="AO186" s="20">
        <f t="shared" si="11"/>
        <v>0</v>
      </c>
      <c r="AP186" s="20">
        <f t="shared" si="23"/>
        <v>0</v>
      </c>
      <c r="AQ186" s="20">
        <f>ROUND(AP186*Priority!D15/12,2)</f>
        <v>0</v>
      </c>
      <c r="AR186" s="20">
        <f>MIN(AP186+AQ186,Priority!E15)</f>
        <v>0</v>
      </c>
      <c r="AS186" s="20">
        <f>MIN(MAX(0,AP186+AQ186-AR186),MAX(0,Overview!$B$11-SUM(I186,N186,S186,X186,AC186,AH186,AM186,AR186,AW186,BB186)-SUM(J186,O186,T186,Y186,AD186,AI186,AN186)))</f>
        <v>0</v>
      </c>
      <c r="AT186" s="20">
        <f t="shared" si="12"/>
        <v>0</v>
      </c>
      <c r="AU186" s="20">
        <f t="shared" si="24"/>
        <v>0</v>
      </c>
      <c r="AV186" s="20">
        <f>ROUND(AU186*Priority!D16/12,2)</f>
        <v>0</v>
      </c>
      <c r="AW186" s="20">
        <f>MIN(AU186+AV186,Priority!E16)</f>
        <v>0</v>
      </c>
      <c r="AX186" s="20">
        <f>MIN(MAX(0,AU186+AV186-AW186),MAX(0,Overview!$B$11-SUM(I186,N186,S186,X186,AC186,AH186,AM186,AR186,AW186,BB186)-SUM(J186,O186,T186,Y186,AD186,AI186,AN186,AS186)))</f>
        <v>0</v>
      </c>
      <c r="AY186" s="20">
        <f t="shared" si="13"/>
        <v>0</v>
      </c>
      <c r="AZ186" s="20">
        <f t="shared" si="25"/>
        <v>0</v>
      </c>
      <c r="BA186" s="20">
        <f>ROUND(AZ186*Priority!D17/12,2)</f>
        <v>0</v>
      </c>
      <c r="BB186" s="20">
        <f>MIN(AZ186+BA186,Priority!E17)</f>
        <v>0</v>
      </c>
      <c r="BC186" s="20">
        <f>MIN(MAX(0,AZ186+BA186-BB186),MAX(0,Overview!$B$11-SUM(I186,N186,S186,X186,AC186,AH186,AM186,AR186,AW186,BB186)-SUM(J186,O186,T186,Y186,AD186,AI186,AN186,AS186,AX186)))</f>
        <v>0</v>
      </c>
      <c r="BD186" s="20">
        <f t="shared" si="14"/>
        <v>0</v>
      </c>
    </row>
    <row r="187" ht="22.5" customHeight="1">
      <c r="A187" s="4">
        <v>180.0</v>
      </c>
      <c r="B187" s="20">
        <f t="shared" ref="B187:C187" si="202">SUM(G187,L187,Q187,V187,AA187,AF187,AK187,AP187,AU187,AZ187)</f>
        <v>0</v>
      </c>
      <c r="C187" s="20">
        <f t="shared" si="202"/>
        <v>0</v>
      </c>
      <c r="D187" s="20">
        <f t="shared" si="3"/>
        <v>0</v>
      </c>
      <c r="E187" s="20">
        <f t="shared" si="4"/>
        <v>0</v>
      </c>
      <c r="F187" s="20">
        <f>MAX(0,Overview!$B$11-D187)</f>
        <v>0</v>
      </c>
      <c r="G187" s="20">
        <f t="shared" si="16"/>
        <v>0</v>
      </c>
      <c r="H187" s="20">
        <f>ROUND(G187*Priority!D8/12,2)</f>
        <v>0</v>
      </c>
      <c r="I187" s="20">
        <f>MIN(G187+H187,Priority!E8)</f>
        <v>0</v>
      </c>
      <c r="J187" s="20">
        <f>MIN(MAX(0,G187+H187-I187),MAX(0,Overview!$B$11-SUM(I187,N187,S187,X187,AC187,AH187,AM187,AR187,AW187,BB187)))</f>
        <v>0</v>
      </c>
      <c r="K187" s="20">
        <f t="shared" si="5"/>
        <v>0</v>
      </c>
      <c r="L187" s="20">
        <f t="shared" si="17"/>
        <v>0</v>
      </c>
      <c r="M187" s="20">
        <f>ROUND(L187*Priority!D9/12,2)</f>
        <v>0</v>
      </c>
      <c r="N187" s="20">
        <f>MIN(L187+M187,Priority!E9)</f>
        <v>0</v>
      </c>
      <c r="O187" s="20">
        <f>MIN(MAX(0,L187+M187-N187),MAX(0,Overview!$B$11-SUM(I187,N187,S187,X187,AC187,AH187,AM187,AR187,AW187,BB187)-SUM(J187)))</f>
        <v>0</v>
      </c>
      <c r="P187" s="20">
        <f t="shared" si="6"/>
        <v>0</v>
      </c>
      <c r="Q187" s="20">
        <f t="shared" si="18"/>
        <v>0</v>
      </c>
      <c r="R187" s="20">
        <f>ROUND(Q187*Priority!D10/12,2)</f>
        <v>0</v>
      </c>
      <c r="S187" s="20">
        <f>MIN(Q187+R187,Priority!E10)</f>
        <v>0</v>
      </c>
      <c r="T187" s="20">
        <f>MIN(MAX(0,Q187+R187-S187),MAX(0,Overview!$B$11-SUM(I187,N187,S187,X187,AC187,AH187,AM187,AR187,AW187,BB187)-SUM(J187,O187)))</f>
        <v>0</v>
      </c>
      <c r="U187" s="20">
        <f t="shared" si="7"/>
        <v>0</v>
      </c>
      <c r="V187" s="20">
        <f t="shared" si="19"/>
        <v>0</v>
      </c>
      <c r="W187" s="20">
        <f>ROUND(V187*Priority!D11/12,2)</f>
        <v>0</v>
      </c>
      <c r="X187" s="20">
        <f>MIN(V187+W187,Priority!E11)</f>
        <v>0</v>
      </c>
      <c r="Y187" s="20">
        <f>MIN(MAX(0,V187+W187-X187),MAX(0,Overview!$B$11-SUM(I187,N187,S187,X187,AC187,AH187,AM187,AR187,AW187,BB187)-SUM(J187,O187,T187)))</f>
        <v>0</v>
      </c>
      <c r="Z187" s="20">
        <f t="shared" si="8"/>
        <v>0</v>
      </c>
      <c r="AA187" s="20">
        <f t="shared" si="20"/>
        <v>0</v>
      </c>
      <c r="AB187" s="20">
        <f>ROUND(AA187*Priority!D12/12,2)</f>
        <v>0</v>
      </c>
      <c r="AC187" s="20">
        <f>MIN(AA187+AB187,Priority!E12)</f>
        <v>0</v>
      </c>
      <c r="AD187" s="20">
        <f>MIN(MAX(0,AA187+AB187-AC187),MAX(0,Overview!$B$11-SUM(I187,N187,S187,X187,AC187,AH187,AM187,AR187,AW187,BB187)-SUM(J187,O187,T187,Y187)))</f>
        <v>0</v>
      </c>
      <c r="AE187" s="20">
        <f t="shared" si="9"/>
        <v>0</v>
      </c>
      <c r="AF187" s="20">
        <f t="shared" si="21"/>
        <v>0</v>
      </c>
      <c r="AG187" s="20">
        <f>ROUND(AF187*Priority!D13/12,2)</f>
        <v>0</v>
      </c>
      <c r="AH187" s="20">
        <f>MIN(AF187+AG187,Priority!E13)</f>
        <v>0</v>
      </c>
      <c r="AI187" s="20">
        <f>MIN(MAX(0,AF187+AG187-AH187),MAX(0,Overview!$B$11-SUM(I187,N187,S187,X187,AC187,AH187,AM187,AR187,AW187,BB187)-SUM(J187,O187,T187,Y187,AD187)))</f>
        <v>0</v>
      </c>
      <c r="AJ187" s="20">
        <f t="shared" si="10"/>
        <v>0</v>
      </c>
      <c r="AK187" s="20">
        <f t="shared" si="22"/>
        <v>0</v>
      </c>
      <c r="AL187" s="20">
        <f>ROUND(AK187*Priority!D14/12,2)</f>
        <v>0</v>
      </c>
      <c r="AM187" s="20">
        <f>MIN(AK187+AL187,Priority!E14)</f>
        <v>0</v>
      </c>
      <c r="AN187" s="20">
        <f>MIN(MAX(0,AK187+AL187-AM187),MAX(0,Overview!$B$11-SUM(I187,N187,S187,X187,AC187,AH187,AM187,AR187,AW187,BB187)-SUM(J187,O187,T187,Y187,AD187,AI187)))</f>
        <v>0</v>
      </c>
      <c r="AO187" s="20">
        <f t="shared" si="11"/>
        <v>0</v>
      </c>
      <c r="AP187" s="20">
        <f t="shared" si="23"/>
        <v>0</v>
      </c>
      <c r="AQ187" s="20">
        <f>ROUND(AP187*Priority!D15/12,2)</f>
        <v>0</v>
      </c>
      <c r="AR187" s="20">
        <f>MIN(AP187+AQ187,Priority!E15)</f>
        <v>0</v>
      </c>
      <c r="AS187" s="20">
        <f>MIN(MAX(0,AP187+AQ187-AR187),MAX(0,Overview!$B$11-SUM(I187,N187,S187,X187,AC187,AH187,AM187,AR187,AW187,BB187)-SUM(J187,O187,T187,Y187,AD187,AI187,AN187)))</f>
        <v>0</v>
      </c>
      <c r="AT187" s="20">
        <f t="shared" si="12"/>
        <v>0</v>
      </c>
      <c r="AU187" s="20">
        <f t="shared" si="24"/>
        <v>0</v>
      </c>
      <c r="AV187" s="20">
        <f>ROUND(AU187*Priority!D16/12,2)</f>
        <v>0</v>
      </c>
      <c r="AW187" s="20">
        <f>MIN(AU187+AV187,Priority!E16)</f>
        <v>0</v>
      </c>
      <c r="AX187" s="20">
        <f>MIN(MAX(0,AU187+AV187-AW187),MAX(0,Overview!$B$11-SUM(I187,N187,S187,X187,AC187,AH187,AM187,AR187,AW187,BB187)-SUM(J187,O187,T187,Y187,AD187,AI187,AN187,AS187)))</f>
        <v>0</v>
      </c>
      <c r="AY187" s="20">
        <f t="shared" si="13"/>
        <v>0</v>
      </c>
      <c r="AZ187" s="20">
        <f t="shared" si="25"/>
        <v>0</v>
      </c>
      <c r="BA187" s="20">
        <f>ROUND(AZ187*Priority!D17/12,2)</f>
        <v>0</v>
      </c>
      <c r="BB187" s="20">
        <f>MIN(AZ187+BA187,Priority!E17)</f>
        <v>0</v>
      </c>
      <c r="BC187" s="20">
        <f>MIN(MAX(0,AZ187+BA187-BB187),MAX(0,Overview!$B$11-SUM(I187,N187,S187,X187,AC187,AH187,AM187,AR187,AW187,BB187)-SUM(J187,O187,T187,Y187,AD187,AI187,AN187,AS187,AX187)))</f>
        <v>0</v>
      </c>
      <c r="BD187" s="20">
        <f t="shared" si="14"/>
        <v>0</v>
      </c>
    </row>
    <row r="188" ht="22.5" customHeight="1">
      <c r="A188" s="4">
        <v>181.0</v>
      </c>
      <c r="B188" s="20">
        <f t="shared" ref="B188:C188" si="203">SUM(G188,L188,Q188,V188,AA188,AF188,AK188,AP188,AU188,AZ188)</f>
        <v>0</v>
      </c>
      <c r="C188" s="20">
        <f t="shared" si="203"/>
        <v>0</v>
      </c>
      <c r="D188" s="20">
        <f t="shared" si="3"/>
        <v>0</v>
      </c>
      <c r="E188" s="20">
        <f t="shared" si="4"/>
        <v>0</v>
      </c>
      <c r="F188" s="20">
        <f>MAX(0,Overview!$B$11-D188)</f>
        <v>0</v>
      </c>
      <c r="G188" s="20">
        <f t="shared" si="16"/>
        <v>0</v>
      </c>
      <c r="H188" s="20">
        <f>ROUND(G188*Priority!D8/12,2)</f>
        <v>0</v>
      </c>
      <c r="I188" s="20">
        <f>MIN(G188+H188,Priority!E8)</f>
        <v>0</v>
      </c>
      <c r="J188" s="20">
        <f>MIN(MAX(0,G188+H188-I188),MAX(0,Overview!$B$11-SUM(I188,N188,S188,X188,AC188,AH188,AM188,AR188,AW188,BB188)))</f>
        <v>0</v>
      </c>
      <c r="K188" s="20">
        <f t="shared" si="5"/>
        <v>0</v>
      </c>
      <c r="L188" s="20">
        <f t="shared" si="17"/>
        <v>0</v>
      </c>
      <c r="M188" s="20">
        <f>ROUND(L188*Priority!D9/12,2)</f>
        <v>0</v>
      </c>
      <c r="N188" s="20">
        <f>MIN(L188+M188,Priority!E9)</f>
        <v>0</v>
      </c>
      <c r="O188" s="20">
        <f>MIN(MAX(0,L188+M188-N188),MAX(0,Overview!$B$11-SUM(I188,N188,S188,X188,AC188,AH188,AM188,AR188,AW188,BB188)-SUM(J188)))</f>
        <v>0</v>
      </c>
      <c r="P188" s="20">
        <f t="shared" si="6"/>
        <v>0</v>
      </c>
      <c r="Q188" s="20">
        <f t="shared" si="18"/>
        <v>0</v>
      </c>
      <c r="R188" s="20">
        <f>ROUND(Q188*Priority!D10/12,2)</f>
        <v>0</v>
      </c>
      <c r="S188" s="20">
        <f>MIN(Q188+R188,Priority!E10)</f>
        <v>0</v>
      </c>
      <c r="T188" s="20">
        <f>MIN(MAX(0,Q188+R188-S188),MAX(0,Overview!$B$11-SUM(I188,N188,S188,X188,AC188,AH188,AM188,AR188,AW188,BB188)-SUM(J188,O188)))</f>
        <v>0</v>
      </c>
      <c r="U188" s="20">
        <f t="shared" si="7"/>
        <v>0</v>
      </c>
      <c r="V188" s="20">
        <f t="shared" si="19"/>
        <v>0</v>
      </c>
      <c r="W188" s="20">
        <f>ROUND(V188*Priority!D11/12,2)</f>
        <v>0</v>
      </c>
      <c r="X188" s="20">
        <f>MIN(V188+W188,Priority!E11)</f>
        <v>0</v>
      </c>
      <c r="Y188" s="20">
        <f>MIN(MAX(0,V188+W188-X188),MAX(0,Overview!$B$11-SUM(I188,N188,S188,X188,AC188,AH188,AM188,AR188,AW188,BB188)-SUM(J188,O188,T188)))</f>
        <v>0</v>
      </c>
      <c r="Z188" s="20">
        <f t="shared" si="8"/>
        <v>0</v>
      </c>
      <c r="AA188" s="20">
        <f t="shared" si="20"/>
        <v>0</v>
      </c>
      <c r="AB188" s="20">
        <f>ROUND(AA188*Priority!D12/12,2)</f>
        <v>0</v>
      </c>
      <c r="AC188" s="20">
        <f>MIN(AA188+AB188,Priority!E12)</f>
        <v>0</v>
      </c>
      <c r="AD188" s="20">
        <f>MIN(MAX(0,AA188+AB188-AC188),MAX(0,Overview!$B$11-SUM(I188,N188,S188,X188,AC188,AH188,AM188,AR188,AW188,BB188)-SUM(J188,O188,T188,Y188)))</f>
        <v>0</v>
      </c>
      <c r="AE188" s="20">
        <f t="shared" si="9"/>
        <v>0</v>
      </c>
      <c r="AF188" s="20">
        <f t="shared" si="21"/>
        <v>0</v>
      </c>
      <c r="AG188" s="20">
        <f>ROUND(AF188*Priority!D13/12,2)</f>
        <v>0</v>
      </c>
      <c r="AH188" s="20">
        <f>MIN(AF188+AG188,Priority!E13)</f>
        <v>0</v>
      </c>
      <c r="AI188" s="20">
        <f>MIN(MAX(0,AF188+AG188-AH188),MAX(0,Overview!$B$11-SUM(I188,N188,S188,X188,AC188,AH188,AM188,AR188,AW188,BB188)-SUM(J188,O188,T188,Y188,AD188)))</f>
        <v>0</v>
      </c>
      <c r="AJ188" s="20">
        <f t="shared" si="10"/>
        <v>0</v>
      </c>
      <c r="AK188" s="20">
        <f t="shared" si="22"/>
        <v>0</v>
      </c>
      <c r="AL188" s="20">
        <f>ROUND(AK188*Priority!D14/12,2)</f>
        <v>0</v>
      </c>
      <c r="AM188" s="20">
        <f>MIN(AK188+AL188,Priority!E14)</f>
        <v>0</v>
      </c>
      <c r="AN188" s="20">
        <f>MIN(MAX(0,AK188+AL188-AM188),MAX(0,Overview!$B$11-SUM(I188,N188,S188,X188,AC188,AH188,AM188,AR188,AW188,BB188)-SUM(J188,O188,T188,Y188,AD188,AI188)))</f>
        <v>0</v>
      </c>
      <c r="AO188" s="20">
        <f t="shared" si="11"/>
        <v>0</v>
      </c>
      <c r="AP188" s="20">
        <f t="shared" si="23"/>
        <v>0</v>
      </c>
      <c r="AQ188" s="20">
        <f>ROUND(AP188*Priority!D15/12,2)</f>
        <v>0</v>
      </c>
      <c r="AR188" s="20">
        <f>MIN(AP188+AQ188,Priority!E15)</f>
        <v>0</v>
      </c>
      <c r="AS188" s="20">
        <f>MIN(MAX(0,AP188+AQ188-AR188),MAX(0,Overview!$B$11-SUM(I188,N188,S188,X188,AC188,AH188,AM188,AR188,AW188,BB188)-SUM(J188,O188,T188,Y188,AD188,AI188,AN188)))</f>
        <v>0</v>
      </c>
      <c r="AT188" s="20">
        <f t="shared" si="12"/>
        <v>0</v>
      </c>
      <c r="AU188" s="20">
        <f t="shared" si="24"/>
        <v>0</v>
      </c>
      <c r="AV188" s="20">
        <f>ROUND(AU188*Priority!D16/12,2)</f>
        <v>0</v>
      </c>
      <c r="AW188" s="20">
        <f>MIN(AU188+AV188,Priority!E16)</f>
        <v>0</v>
      </c>
      <c r="AX188" s="20">
        <f>MIN(MAX(0,AU188+AV188-AW188),MAX(0,Overview!$B$11-SUM(I188,N188,S188,X188,AC188,AH188,AM188,AR188,AW188,BB188)-SUM(J188,O188,T188,Y188,AD188,AI188,AN188,AS188)))</f>
        <v>0</v>
      </c>
      <c r="AY188" s="20">
        <f t="shared" si="13"/>
        <v>0</v>
      </c>
      <c r="AZ188" s="20">
        <f t="shared" si="25"/>
        <v>0</v>
      </c>
      <c r="BA188" s="20">
        <f>ROUND(AZ188*Priority!D17/12,2)</f>
        <v>0</v>
      </c>
      <c r="BB188" s="20">
        <f>MIN(AZ188+BA188,Priority!E17)</f>
        <v>0</v>
      </c>
      <c r="BC188" s="20">
        <f>MIN(MAX(0,AZ188+BA188-BB188),MAX(0,Overview!$B$11-SUM(I188,N188,S188,X188,AC188,AH188,AM188,AR188,AW188,BB188)-SUM(J188,O188,T188,Y188,AD188,AI188,AN188,AS188,AX188)))</f>
        <v>0</v>
      </c>
      <c r="BD188" s="20">
        <f t="shared" si="14"/>
        <v>0</v>
      </c>
    </row>
    <row r="189" ht="22.5" customHeight="1">
      <c r="A189" s="4">
        <v>182.0</v>
      </c>
      <c r="B189" s="20">
        <f t="shared" ref="B189:C189" si="204">SUM(G189,L189,Q189,V189,AA189,AF189,AK189,AP189,AU189,AZ189)</f>
        <v>0</v>
      </c>
      <c r="C189" s="20">
        <f t="shared" si="204"/>
        <v>0</v>
      </c>
      <c r="D189" s="20">
        <f t="shared" si="3"/>
        <v>0</v>
      </c>
      <c r="E189" s="20">
        <f t="shared" si="4"/>
        <v>0</v>
      </c>
      <c r="F189" s="20">
        <f>MAX(0,Overview!$B$11-D189)</f>
        <v>0</v>
      </c>
      <c r="G189" s="20">
        <f t="shared" si="16"/>
        <v>0</v>
      </c>
      <c r="H189" s="20">
        <f>ROUND(G189*Priority!D8/12,2)</f>
        <v>0</v>
      </c>
      <c r="I189" s="20">
        <f>MIN(G189+H189,Priority!E8)</f>
        <v>0</v>
      </c>
      <c r="J189" s="20">
        <f>MIN(MAX(0,G189+H189-I189),MAX(0,Overview!$B$11-SUM(I189,N189,S189,X189,AC189,AH189,AM189,AR189,AW189,BB189)))</f>
        <v>0</v>
      </c>
      <c r="K189" s="20">
        <f t="shared" si="5"/>
        <v>0</v>
      </c>
      <c r="L189" s="20">
        <f t="shared" si="17"/>
        <v>0</v>
      </c>
      <c r="M189" s="20">
        <f>ROUND(L189*Priority!D9/12,2)</f>
        <v>0</v>
      </c>
      <c r="N189" s="20">
        <f>MIN(L189+M189,Priority!E9)</f>
        <v>0</v>
      </c>
      <c r="O189" s="20">
        <f>MIN(MAX(0,L189+M189-N189),MAX(0,Overview!$B$11-SUM(I189,N189,S189,X189,AC189,AH189,AM189,AR189,AW189,BB189)-SUM(J189)))</f>
        <v>0</v>
      </c>
      <c r="P189" s="20">
        <f t="shared" si="6"/>
        <v>0</v>
      </c>
      <c r="Q189" s="20">
        <f t="shared" si="18"/>
        <v>0</v>
      </c>
      <c r="R189" s="20">
        <f>ROUND(Q189*Priority!D10/12,2)</f>
        <v>0</v>
      </c>
      <c r="S189" s="20">
        <f>MIN(Q189+R189,Priority!E10)</f>
        <v>0</v>
      </c>
      <c r="T189" s="20">
        <f>MIN(MAX(0,Q189+R189-S189),MAX(0,Overview!$B$11-SUM(I189,N189,S189,X189,AC189,AH189,AM189,AR189,AW189,BB189)-SUM(J189,O189)))</f>
        <v>0</v>
      </c>
      <c r="U189" s="20">
        <f t="shared" si="7"/>
        <v>0</v>
      </c>
      <c r="V189" s="20">
        <f t="shared" si="19"/>
        <v>0</v>
      </c>
      <c r="W189" s="20">
        <f>ROUND(V189*Priority!D11/12,2)</f>
        <v>0</v>
      </c>
      <c r="X189" s="20">
        <f>MIN(V189+W189,Priority!E11)</f>
        <v>0</v>
      </c>
      <c r="Y189" s="20">
        <f>MIN(MAX(0,V189+W189-X189),MAX(0,Overview!$B$11-SUM(I189,N189,S189,X189,AC189,AH189,AM189,AR189,AW189,BB189)-SUM(J189,O189,T189)))</f>
        <v>0</v>
      </c>
      <c r="Z189" s="20">
        <f t="shared" si="8"/>
        <v>0</v>
      </c>
      <c r="AA189" s="20">
        <f t="shared" si="20"/>
        <v>0</v>
      </c>
      <c r="AB189" s="20">
        <f>ROUND(AA189*Priority!D12/12,2)</f>
        <v>0</v>
      </c>
      <c r="AC189" s="20">
        <f>MIN(AA189+AB189,Priority!E12)</f>
        <v>0</v>
      </c>
      <c r="AD189" s="20">
        <f>MIN(MAX(0,AA189+AB189-AC189),MAX(0,Overview!$B$11-SUM(I189,N189,S189,X189,AC189,AH189,AM189,AR189,AW189,BB189)-SUM(J189,O189,T189,Y189)))</f>
        <v>0</v>
      </c>
      <c r="AE189" s="20">
        <f t="shared" si="9"/>
        <v>0</v>
      </c>
      <c r="AF189" s="20">
        <f t="shared" si="21"/>
        <v>0</v>
      </c>
      <c r="AG189" s="20">
        <f>ROUND(AF189*Priority!D13/12,2)</f>
        <v>0</v>
      </c>
      <c r="AH189" s="20">
        <f>MIN(AF189+AG189,Priority!E13)</f>
        <v>0</v>
      </c>
      <c r="AI189" s="20">
        <f>MIN(MAX(0,AF189+AG189-AH189),MAX(0,Overview!$B$11-SUM(I189,N189,S189,X189,AC189,AH189,AM189,AR189,AW189,BB189)-SUM(J189,O189,T189,Y189,AD189)))</f>
        <v>0</v>
      </c>
      <c r="AJ189" s="20">
        <f t="shared" si="10"/>
        <v>0</v>
      </c>
      <c r="AK189" s="20">
        <f t="shared" si="22"/>
        <v>0</v>
      </c>
      <c r="AL189" s="20">
        <f>ROUND(AK189*Priority!D14/12,2)</f>
        <v>0</v>
      </c>
      <c r="AM189" s="20">
        <f>MIN(AK189+AL189,Priority!E14)</f>
        <v>0</v>
      </c>
      <c r="AN189" s="20">
        <f>MIN(MAX(0,AK189+AL189-AM189),MAX(0,Overview!$B$11-SUM(I189,N189,S189,X189,AC189,AH189,AM189,AR189,AW189,BB189)-SUM(J189,O189,T189,Y189,AD189,AI189)))</f>
        <v>0</v>
      </c>
      <c r="AO189" s="20">
        <f t="shared" si="11"/>
        <v>0</v>
      </c>
      <c r="AP189" s="20">
        <f t="shared" si="23"/>
        <v>0</v>
      </c>
      <c r="AQ189" s="20">
        <f>ROUND(AP189*Priority!D15/12,2)</f>
        <v>0</v>
      </c>
      <c r="AR189" s="20">
        <f>MIN(AP189+AQ189,Priority!E15)</f>
        <v>0</v>
      </c>
      <c r="AS189" s="20">
        <f>MIN(MAX(0,AP189+AQ189-AR189),MAX(0,Overview!$B$11-SUM(I189,N189,S189,X189,AC189,AH189,AM189,AR189,AW189,BB189)-SUM(J189,O189,T189,Y189,AD189,AI189,AN189)))</f>
        <v>0</v>
      </c>
      <c r="AT189" s="20">
        <f t="shared" si="12"/>
        <v>0</v>
      </c>
      <c r="AU189" s="20">
        <f t="shared" si="24"/>
        <v>0</v>
      </c>
      <c r="AV189" s="20">
        <f>ROUND(AU189*Priority!D16/12,2)</f>
        <v>0</v>
      </c>
      <c r="AW189" s="20">
        <f>MIN(AU189+AV189,Priority!E16)</f>
        <v>0</v>
      </c>
      <c r="AX189" s="20">
        <f>MIN(MAX(0,AU189+AV189-AW189),MAX(0,Overview!$B$11-SUM(I189,N189,S189,X189,AC189,AH189,AM189,AR189,AW189,BB189)-SUM(J189,O189,T189,Y189,AD189,AI189,AN189,AS189)))</f>
        <v>0</v>
      </c>
      <c r="AY189" s="20">
        <f t="shared" si="13"/>
        <v>0</v>
      </c>
      <c r="AZ189" s="20">
        <f t="shared" si="25"/>
        <v>0</v>
      </c>
      <c r="BA189" s="20">
        <f>ROUND(AZ189*Priority!D17/12,2)</f>
        <v>0</v>
      </c>
      <c r="BB189" s="20">
        <f>MIN(AZ189+BA189,Priority!E17)</f>
        <v>0</v>
      </c>
      <c r="BC189" s="20">
        <f>MIN(MAX(0,AZ189+BA189-BB189),MAX(0,Overview!$B$11-SUM(I189,N189,S189,X189,AC189,AH189,AM189,AR189,AW189,BB189)-SUM(J189,O189,T189,Y189,AD189,AI189,AN189,AS189,AX189)))</f>
        <v>0</v>
      </c>
      <c r="BD189" s="20">
        <f t="shared" si="14"/>
        <v>0</v>
      </c>
    </row>
    <row r="190" ht="22.5" customHeight="1">
      <c r="A190" s="4">
        <v>183.0</v>
      </c>
      <c r="B190" s="20">
        <f t="shared" ref="B190:C190" si="205">SUM(G190,L190,Q190,V190,AA190,AF190,AK190,AP190,AU190,AZ190)</f>
        <v>0</v>
      </c>
      <c r="C190" s="20">
        <f t="shared" si="205"/>
        <v>0</v>
      </c>
      <c r="D190" s="20">
        <f t="shared" si="3"/>
        <v>0</v>
      </c>
      <c r="E190" s="20">
        <f t="shared" si="4"/>
        <v>0</v>
      </c>
      <c r="F190" s="20">
        <f>MAX(0,Overview!$B$11-D190)</f>
        <v>0</v>
      </c>
      <c r="G190" s="20">
        <f t="shared" si="16"/>
        <v>0</v>
      </c>
      <c r="H190" s="20">
        <f>ROUND(G190*Priority!D8/12,2)</f>
        <v>0</v>
      </c>
      <c r="I190" s="20">
        <f>MIN(G190+H190,Priority!E8)</f>
        <v>0</v>
      </c>
      <c r="J190" s="20">
        <f>MIN(MAX(0,G190+H190-I190),MAX(0,Overview!$B$11-SUM(I190,N190,S190,X190,AC190,AH190,AM190,AR190,AW190,BB190)))</f>
        <v>0</v>
      </c>
      <c r="K190" s="20">
        <f t="shared" si="5"/>
        <v>0</v>
      </c>
      <c r="L190" s="20">
        <f t="shared" si="17"/>
        <v>0</v>
      </c>
      <c r="M190" s="20">
        <f>ROUND(L190*Priority!D9/12,2)</f>
        <v>0</v>
      </c>
      <c r="N190" s="20">
        <f>MIN(L190+M190,Priority!E9)</f>
        <v>0</v>
      </c>
      <c r="O190" s="20">
        <f>MIN(MAX(0,L190+M190-N190),MAX(0,Overview!$B$11-SUM(I190,N190,S190,X190,AC190,AH190,AM190,AR190,AW190,BB190)-SUM(J190)))</f>
        <v>0</v>
      </c>
      <c r="P190" s="20">
        <f t="shared" si="6"/>
        <v>0</v>
      </c>
      <c r="Q190" s="20">
        <f t="shared" si="18"/>
        <v>0</v>
      </c>
      <c r="R190" s="20">
        <f>ROUND(Q190*Priority!D10/12,2)</f>
        <v>0</v>
      </c>
      <c r="S190" s="20">
        <f>MIN(Q190+R190,Priority!E10)</f>
        <v>0</v>
      </c>
      <c r="T190" s="20">
        <f>MIN(MAX(0,Q190+R190-S190),MAX(0,Overview!$B$11-SUM(I190,N190,S190,X190,AC190,AH190,AM190,AR190,AW190,BB190)-SUM(J190,O190)))</f>
        <v>0</v>
      </c>
      <c r="U190" s="20">
        <f t="shared" si="7"/>
        <v>0</v>
      </c>
      <c r="V190" s="20">
        <f t="shared" si="19"/>
        <v>0</v>
      </c>
      <c r="W190" s="20">
        <f>ROUND(V190*Priority!D11/12,2)</f>
        <v>0</v>
      </c>
      <c r="X190" s="20">
        <f>MIN(V190+W190,Priority!E11)</f>
        <v>0</v>
      </c>
      <c r="Y190" s="20">
        <f>MIN(MAX(0,V190+W190-X190),MAX(0,Overview!$B$11-SUM(I190,N190,S190,X190,AC190,AH190,AM190,AR190,AW190,BB190)-SUM(J190,O190,T190)))</f>
        <v>0</v>
      </c>
      <c r="Z190" s="20">
        <f t="shared" si="8"/>
        <v>0</v>
      </c>
      <c r="AA190" s="20">
        <f t="shared" si="20"/>
        <v>0</v>
      </c>
      <c r="AB190" s="20">
        <f>ROUND(AA190*Priority!D12/12,2)</f>
        <v>0</v>
      </c>
      <c r="AC190" s="20">
        <f>MIN(AA190+AB190,Priority!E12)</f>
        <v>0</v>
      </c>
      <c r="AD190" s="20">
        <f>MIN(MAX(0,AA190+AB190-AC190),MAX(0,Overview!$B$11-SUM(I190,N190,S190,X190,AC190,AH190,AM190,AR190,AW190,BB190)-SUM(J190,O190,T190,Y190)))</f>
        <v>0</v>
      </c>
      <c r="AE190" s="20">
        <f t="shared" si="9"/>
        <v>0</v>
      </c>
      <c r="AF190" s="20">
        <f t="shared" si="21"/>
        <v>0</v>
      </c>
      <c r="AG190" s="20">
        <f>ROUND(AF190*Priority!D13/12,2)</f>
        <v>0</v>
      </c>
      <c r="AH190" s="20">
        <f>MIN(AF190+AG190,Priority!E13)</f>
        <v>0</v>
      </c>
      <c r="AI190" s="20">
        <f>MIN(MAX(0,AF190+AG190-AH190),MAX(0,Overview!$B$11-SUM(I190,N190,S190,X190,AC190,AH190,AM190,AR190,AW190,BB190)-SUM(J190,O190,T190,Y190,AD190)))</f>
        <v>0</v>
      </c>
      <c r="AJ190" s="20">
        <f t="shared" si="10"/>
        <v>0</v>
      </c>
      <c r="AK190" s="20">
        <f t="shared" si="22"/>
        <v>0</v>
      </c>
      <c r="AL190" s="20">
        <f>ROUND(AK190*Priority!D14/12,2)</f>
        <v>0</v>
      </c>
      <c r="AM190" s="20">
        <f>MIN(AK190+AL190,Priority!E14)</f>
        <v>0</v>
      </c>
      <c r="AN190" s="20">
        <f>MIN(MAX(0,AK190+AL190-AM190),MAX(0,Overview!$B$11-SUM(I190,N190,S190,X190,AC190,AH190,AM190,AR190,AW190,BB190)-SUM(J190,O190,T190,Y190,AD190,AI190)))</f>
        <v>0</v>
      </c>
      <c r="AO190" s="20">
        <f t="shared" si="11"/>
        <v>0</v>
      </c>
      <c r="AP190" s="20">
        <f t="shared" si="23"/>
        <v>0</v>
      </c>
      <c r="AQ190" s="20">
        <f>ROUND(AP190*Priority!D15/12,2)</f>
        <v>0</v>
      </c>
      <c r="AR190" s="20">
        <f>MIN(AP190+AQ190,Priority!E15)</f>
        <v>0</v>
      </c>
      <c r="AS190" s="20">
        <f>MIN(MAX(0,AP190+AQ190-AR190),MAX(0,Overview!$B$11-SUM(I190,N190,S190,X190,AC190,AH190,AM190,AR190,AW190,BB190)-SUM(J190,O190,T190,Y190,AD190,AI190,AN190)))</f>
        <v>0</v>
      </c>
      <c r="AT190" s="20">
        <f t="shared" si="12"/>
        <v>0</v>
      </c>
      <c r="AU190" s="20">
        <f t="shared" si="24"/>
        <v>0</v>
      </c>
      <c r="AV190" s="20">
        <f>ROUND(AU190*Priority!D16/12,2)</f>
        <v>0</v>
      </c>
      <c r="AW190" s="20">
        <f>MIN(AU190+AV190,Priority!E16)</f>
        <v>0</v>
      </c>
      <c r="AX190" s="20">
        <f>MIN(MAX(0,AU190+AV190-AW190),MAX(0,Overview!$B$11-SUM(I190,N190,S190,X190,AC190,AH190,AM190,AR190,AW190,BB190)-SUM(J190,O190,T190,Y190,AD190,AI190,AN190,AS190)))</f>
        <v>0</v>
      </c>
      <c r="AY190" s="20">
        <f t="shared" si="13"/>
        <v>0</v>
      </c>
      <c r="AZ190" s="20">
        <f t="shared" si="25"/>
        <v>0</v>
      </c>
      <c r="BA190" s="20">
        <f>ROUND(AZ190*Priority!D17/12,2)</f>
        <v>0</v>
      </c>
      <c r="BB190" s="20">
        <f>MIN(AZ190+BA190,Priority!E17)</f>
        <v>0</v>
      </c>
      <c r="BC190" s="20">
        <f>MIN(MAX(0,AZ190+BA190-BB190),MAX(0,Overview!$B$11-SUM(I190,N190,S190,X190,AC190,AH190,AM190,AR190,AW190,BB190)-SUM(J190,O190,T190,Y190,AD190,AI190,AN190,AS190,AX190)))</f>
        <v>0</v>
      </c>
      <c r="BD190" s="20">
        <f t="shared" si="14"/>
        <v>0</v>
      </c>
    </row>
    <row r="191" ht="22.5" customHeight="1">
      <c r="A191" s="4">
        <v>184.0</v>
      </c>
      <c r="B191" s="20">
        <f t="shared" ref="B191:C191" si="206">SUM(G191,L191,Q191,V191,AA191,AF191,AK191,AP191,AU191,AZ191)</f>
        <v>0</v>
      </c>
      <c r="C191" s="20">
        <f t="shared" si="206"/>
        <v>0</v>
      </c>
      <c r="D191" s="20">
        <f t="shared" si="3"/>
        <v>0</v>
      </c>
      <c r="E191" s="20">
        <f t="shared" si="4"/>
        <v>0</v>
      </c>
      <c r="F191" s="20">
        <f>MAX(0,Overview!$B$11-D191)</f>
        <v>0</v>
      </c>
      <c r="G191" s="20">
        <f t="shared" si="16"/>
        <v>0</v>
      </c>
      <c r="H191" s="20">
        <f>ROUND(G191*Priority!D8/12,2)</f>
        <v>0</v>
      </c>
      <c r="I191" s="20">
        <f>MIN(G191+H191,Priority!E8)</f>
        <v>0</v>
      </c>
      <c r="J191" s="20">
        <f>MIN(MAX(0,G191+H191-I191),MAX(0,Overview!$B$11-SUM(I191,N191,S191,X191,AC191,AH191,AM191,AR191,AW191,BB191)))</f>
        <v>0</v>
      </c>
      <c r="K191" s="20">
        <f t="shared" si="5"/>
        <v>0</v>
      </c>
      <c r="L191" s="20">
        <f t="shared" si="17"/>
        <v>0</v>
      </c>
      <c r="M191" s="20">
        <f>ROUND(L191*Priority!D9/12,2)</f>
        <v>0</v>
      </c>
      <c r="N191" s="20">
        <f>MIN(L191+M191,Priority!E9)</f>
        <v>0</v>
      </c>
      <c r="O191" s="20">
        <f>MIN(MAX(0,L191+M191-N191),MAX(0,Overview!$B$11-SUM(I191,N191,S191,X191,AC191,AH191,AM191,AR191,AW191,BB191)-SUM(J191)))</f>
        <v>0</v>
      </c>
      <c r="P191" s="20">
        <f t="shared" si="6"/>
        <v>0</v>
      </c>
      <c r="Q191" s="20">
        <f t="shared" si="18"/>
        <v>0</v>
      </c>
      <c r="R191" s="20">
        <f>ROUND(Q191*Priority!D10/12,2)</f>
        <v>0</v>
      </c>
      <c r="S191" s="20">
        <f>MIN(Q191+R191,Priority!E10)</f>
        <v>0</v>
      </c>
      <c r="T191" s="20">
        <f>MIN(MAX(0,Q191+R191-S191),MAX(0,Overview!$B$11-SUM(I191,N191,S191,X191,AC191,AH191,AM191,AR191,AW191,BB191)-SUM(J191,O191)))</f>
        <v>0</v>
      </c>
      <c r="U191" s="20">
        <f t="shared" si="7"/>
        <v>0</v>
      </c>
      <c r="V191" s="20">
        <f t="shared" si="19"/>
        <v>0</v>
      </c>
      <c r="W191" s="20">
        <f>ROUND(V191*Priority!D11/12,2)</f>
        <v>0</v>
      </c>
      <c r="X191" s="20">
        <f>MIN(V191+W191,Priority!E11)</f>
        <v>0</v>
      </c>
      <c r="Y191" s="20">
        <f>MIN(MAX(0,V191+W191-X191),MAX(0,Overview!$B$11-SUM(I191,N191,S191,X191,AC191,AH191,AM191,AR191,AW191,BB191)-SUM(J191,O191,T191)))</f>
        <v>0</v>
      </c>
      <c r="Z191" s="20">
        <f t="shared" si="8"/>
        <v>0</v>
      </c>
      <c r="AA191" s="20">
        <f t="shared" si="20"/>
        <v>0</v>
      </c>
      <c r="AB191" s="20">
        <f>ROUND(AA191*Priority!D12/12,2)</f>
        <v>0</v>
      </c>
      <c r="AC191" s="20">
        <f>MIN(AA191+AB191,Priority!E12)</f>
        <v>0</v>
      </c>
      <c r="AD191" s="20">
        <f>MIN(MAX(0,AA191+AB191-AC191),MAX(0,Overview!$B$11-SUM(I191,N191,S191,X191,AC191,AH191,AM191,AR191,AW191,BB191)-SUM(J191,O191,T191,Y191)))</f>
        <v>0</v>
      </c>
      <c r="AE191" s="20">
        <f t="shared" si="9"/>
        <v>0</v>
      </c>
      <c r="AF191" s="20">
        <f t="shared" si="21"/>
        <v>0</v>
      </c>
      <c r="AG191" s="20">
        <f>ROUND(AF191*Priority!D13/12,2)</f>
        <v>0</v>
      </c>
      <c r="AH191" s="20">
        <f>MIN(AF191+AG191,Priority!E13)</f>
        <v>0</v>
      </c>
      <c r="AI191" s="20">
        <f>MIN(MAX(0,AF191+AG191-AH191),MAX(0,Overview!$B$11-SUM(I191,N191,S191,X191,AC191,AH191,AM191,AR191,AW191,BB191)-SUM(J191,O191,T191,Y191,AD191)))</f>
        <v>0</v>
      </c>
      <c r="AJ191" s="20">
        <f t="shared" si="10"/>
        <v>0</v>
      </c>
      <c r="AK191" s="20">
        <f t="shared" si="22"/>
        <v>0</v>
      </c>
      <c r="AL191" s="20">
        <f>ROUND(AK191*Priority!D14/12,2)</f>
        <v>0</v>
      </c>
      <c r="AM191" s="20">
        <f>MIN(AK191+AL191,Priority!E14)</f>
        <v>0</v>
      </c>
      <c r="AN191" s="20">
        <f>MIN(MAX(0,AK191+AL191-AM191),MAX(0,Overview!$B$11-SUM(I191,N191,S191,X191,AC191,AH191,AM191,AR191,AW191,BB191)-SUM(J191,O191,T191,Y191,AD191,AI191)))</f>
        <v>0</v>
      </c>
      <c r="AO191" s="20">
        <f t="shared" si="11"/>
        <v>0</v>
      </c>
      <c r="AP191" s="20">
        <f t="shared" si="23"/>
        <v>0</v>
      </c>
      <c r="AQ191" s="20">
        <f>ROUND(AP191*Priority!D15/12,2)</f>
        <v>0</v>
      </c>
      <c r="AR191" s="20">
        <f>MIN(AP191+AQ191,Priority!E15)</f>
        <v>0</v>
      </c>
      <c r="AS191" s="20">
        <f>MIN(MAX(0,AP191+AQ191-AR191),MAX(0,Overview!$B$11-SUM(I191,N191,S191,X191,AC191,AH191,AM191,AR191,AW191,BB191)-SUM(J191,O191,T191,Y191,AD191,AI191,AN191)))</f>
        <v>0</v>
      </c>
      <c r="AT191" s="20">
        <f t="shared" si="12"/>
        <v>0</v>
      </c>
      <c r="AU191" s="20">
        <f t="shared" si="24"/>
        <v>0</v>
      </c>
      <c r="AV191" s="20">
        <f>ROUND(AU191*Priority!D16/12,2)</f>
        <v>0</v>
      </c>
      <c r="AW191" s="20">
        <f>MIN(AU191+AV191,Priority!E16)</f>
        <v>0</v>
      </c>
      <c r="AX191" s="20">
        <f>MIN(MAX(0,AU191+AV191-AW191),MAX(0,Overview!$B$11-SUM(I191,N191,S191,X191,AC191,AH191,AM191,AR191,AW191,BB191)-SUM(J191,O191,T191,Y191,AD191,AI191,AN191,AS191)))</f>
        <v>0</v>
      </c>
      <c r="AY191" s="20">
        <f t="shared" si="13"/>
        <v>0</v>
      </c>
      <c r="AZ191" s="20">
        <f t="shared" si="25"/>
        <v>0</v>
      </c>
      <c r="BA191" s="20">
        <f>ROUND(AZ191*Priority!D17/12,2)</f>
        <v>0</v>
      </c>
      <c r="BB191" s="20">
        <f>MIN(AZ191+BA191,Priority!E17)</f>
        <v>0</v>
      </c>
      <c r="BC191" s="20">
        <f>MIN(MAX(0,AZ191+BA191-BB191),MAX(0,Overview!$B$11-SUM(I191,N191,S191,X191,AC191,AH191,AM191,AR191,AW191,BB191)-SUM(J191,O191,T191,Y191,AD191,AI191,AN191,AS191,AX191)))</f>
        <v>0</v>
      </c>
      <c r="BD191" s="20">
        <f t="shared" si="14"/>
        <v>0</v>
      </c>
    </row>
    <row r="192" ht="22.5" customHeight="1">
      <c r="A192" s="4">
        <v>185.0</v>
      </c>
      <c r="B192" s="20">
        <f t="shared" ref="B192:C192" si="207">SUM(G192,L192,Q192,V192,AA192,AF192,AK192,AP192,AU192,AZ192)</f>
        <v>0</v>
      </c>
      <c r="C192" s="20">
        <f t="shared" si="207"/>
        <v>0</v>
      </c>
      <c r="D192" s="20">
        <f t="shared" si="3"/>
        <v>0</v>
      </c>
      <c r="E192" s="20">
        <f t="shared" si="4"/>
        <v>0</v>
      </c>
      <c r="F192" s="20">
        <f>MAX(0,Overview!$B$11-D192)</f>
        <v>0</v>
      </c>
      <c r="G192" s="20">
        <f t="shared" si="16"/>
        <v>0</v>
      </c>
      <c r="H192" s="20">
        <f>ROUND(G192*Priority!D8/12,2)</f>
        <v>0</v>
      </c>
      <c r="I192" s="20">
        <f>MIN(G192+H192,Priority!E8)</f>
        <v>0</v>
      </c>
      <c r="J192" s="20">
        <f>MIN(MAX(0,G192+H192-I192),MAX(0,Overview!$B$11-SUM(I192,N192,S192,X192,AC192,AH192,AM192,AR192,AW192,BB192)))</f>
        <v>0</v>
      </c>
      <c r="K192" s="20">
        <f t="shared" si="5"/>
        <v>0</v>
      </c>
      <c r="L192" s="20">
        <f t="shared" si="17"/>
        <v>0</v>
      </c>
      <c r="M192" s="20">
        <f>ROUND(L192*Priority!D9/12,2)</f>
        <v>0</v>
      </c>
      <c r="N192" s="20">
        <f>MIN(L192+M192,Priority!E9)</f>
        <v>0</v>
      </c>
      <c r="O192" s="20">
        <f>MIN(MAX(0,L192+M192-N192),MAX(0,Overview!$B$11-SUM(I192,N192,S192,X192,AC192,AH192,AM192,AR192,AW192,BB192)-SUM(J192)))</f>
        <v>0</v>
      </c>
      <c r="P192" s="20">
        <f t="shared" si="6"/>
        <v>0</v>
      </c>
      <c r="Q192" s="20">
        <f t="shared" si="18"/>
        <v>0</v>
      </c>
      <c r="R192" s="20">
        <f>ROUND(Q192*Priority!D10/12,2)</f>
        <v>0</v>
      </c>
      <c r="S192" s="20">
        <f>MIN(Q192+R192,Priority!E10)</f>
        <v>0</v>
      </c>
      <c r="T192" s="20">
        <f>MIN(MAX(0,Q192+R192-S192),MAX(0,Overview!$B$11-SUM(I192,N192,S192,X192,AC192,AH192,AM192,AR192,AW192,BB192)-SUM(J192,O192)))</f>
        <v>0</v>
      </c>
      <c r="U192" s="20">
        <f t="shared" si="7"/>
        <v>0</v>
      </c>
      <c r="V192" s="20">
        <f t="shared" si="19"/>
        <v>0</v>
      </c>
      <c r="W192" s="20">
        <f>ROUND(V192*Priority!D11/12,2)</f>
        <v>0</v>
      </c>
      <c r="X192" s="20">
        <f>MIN(V192+W192,Priority!E11)</f>
        <v>0</v>
      </c>
      <c r="Y192" s="20">
        <f>MIN(MAX(0,V192+W192-X192),MAX(0,Overview!$B$11-SUM(I192,N192,S192,X192,AC192,AH192,AM192,AR192,AW192,BB192)-SUM(J192,O192,T192)))</f>
        <v>0</v>
      </c>
      <c r="Z192" s="20">
        <f t="shared" si="8"/>
        <v>0</v>
      </c>
      <c r="AA192" s="20">
        <f t="shared" si="20"/>
        <v>0</v>
      </c>
      <c r="AB192" s="20">
        <f>ROUND(AA192*Priority!D12/12,2)</f>
        <v>0</v>
      </c>
      <c r="AC192" s="20">
        <f>MIN(AA192+AB192,Priority!E12)</f>
        <v>0</v>
      </c>
      <c r="AD192" s="20">
        <f>MIN(MAX(0,AA192+AB192-AC192),MAX(0,Overview!$B$11-SUM(I192,N192,S192,X192,AC192,AH192,AM192,AR192,AW192,BB192)-SUM(J192,O192,T192,Y192)))</f>
        <v>0</v>
      </c>
      <c r="AE192" s="20">
        <f t="shared" si="9"/>
        <v>0</v>
      </c>
      <c r="AF192" s="20">
        <f t="shared" si="21"/>
        <v>0</v>
      </c>
      <c r="AG192" s="20">
        <f>ROUND(AF192*Priority!D13/12,2)</f>
        <v>0</v>
      </c>
      <c r="AH192" s="20">
        <f>MIN(AF192+AG192,Priority!E13)</f>
        <v>0</v>
      </c>
      <c r="AI192" s="20">
        <f>MIN(MAX(0,AF192+AG192-AH192),MAX(0,Overview!$B$11-SUM(I192,N192,S192,X192,AC192,AH192,AM192,AR192,AW192,BB192)-SUM(J192,O192,T192,Y192,AD192)))</f>
        <v>0</v>
      </c>
      <c r="AJ192" s="20">
        <f t="shared" si="10"/>
        <v>0</v>
      </c>
      <c r="AK192" s="20">
        <f t="shared" si="22"/>
        <v>0</v>
      </c>
      <c r="AL192" s="20">
        <f>ROUND(AK192*Priority!D14/12,2)</f>
        <v>0</v>
      </c>
      <c r="AM192" s="20">
        <f>MIN(AK192+AL192,Priority!E14)</f>
        <v>0</v>
      </c>
      <c r="AN192" s="20">
        <f>MIN(MAX(0,AK192+AL192-AM192),MAX(0,Overview!$B$11-SUM(I192,N192,S192,X192,AC192,AH192,AM192,AR192,AW192,BB192)-SUM(J192,O192,T192,Y192,AD192,AI192)))</f>
        <v>0</v>
      </c>
      <c r="AO192" s="20">
        <f t="shared" si="11"/>
        <v>0</v>
      </c>
      <c r="AP192" s="20">
        <f t="shared" si="23"/>
        <v>0</v>
      </c>
      <c r="AQ192" s="20">
        <f>ROUND(AP192*Priority!D15/12,2)</f>
        <v>0</v>
      </c>
      <c r="AR192" s="20">
        <f>MIN(AP192+AQ192,Priority!E15)</f>
        <v>0</v>
      </c>
      <c r="AS192" s="20">
        <f>MIN(MAX(0,AP192+AQ192-AR192),MAX(0,Overview!$B$11-SUM(I192,N192,S192,X192,AC192,AH192,AM192,AR192,AW192,BB192)-SUM(J192,O192,T192,Y192,AD192,AI192,AN192)))</f>
        <v>0</v>
      </c>
      <c r="AT192" s="20">
        <f t="shared" si="12"/>
        <v>0</v>
      </c>
      <c r="AU192" s="20">
        <f t="shared" si="24"/>
        <v>0</v>
      </c>
      <c r="AV192" s="20">
        <f>ROUND(AU192*Priority!D16/12,2)</f>
        <v>0</v>
      </c>
      <c r="AW192" s="20">
        <f>MIN(AU192+AV192,Priority!E16)</f>
        <v>0</v>
      </c>
      <c r="AX192" s="20">
        <f>MIN(MAX(0,AU192+AV192-AW192),MAX(0,Overview!$B$11-SUM(I192,N192,S192,X192,AC192,AH192,AM192,AR192,AW192,BB192)-SUM(J192,O192,T192,Y192,AD192,AI192,AN192,AS192)))</f>
        <v>0</v>
      </c>
      <c r="AY192" s="20">
        <f t="shared" si="13"/>
        <v>0</v>
      </c>
      <c r="AZ192" s="20">
        <f t="shared" si="25"/>
        <v>0</v>
      </c>
      <c r="BA192" s="20">
        <f>ROUND(AZ192*Priority!D17/12,2)</f>
        <v>0</v>
      </c>
      <c r="BB192" s="20">
        <f>MIN(AZ192+BA192,Priority!E17)</f>
        <v>0</v>
      </c>
      <c r="BC192" s="20">
        <f>MIN(MAX(0,AZ192+BA192-BB192),MAX(0,Overview!$B$11-SUM(I192,N192,S192,X192,AC192,AH192,AM192,AR192,AW192,BB192)-SUM(J192,O192,T192,Y192,AD192,AI192,AN192,AS192,AX192)))</f>
        <v>0</v>
      </c>
      <c r="BD192" s="20">
        <f t="shared" si="14"/>
        <v>0</v>
      </c>
    </row>
    <row r="193" ht="22.5" customHeight="1">
      <c r="A193" s="4">
        <v>186.0</v>
      </c>
      <c r="B193" s="20">
        <f t="shared" ref="B193:C193" si="208">SUM(G193,L193,Q193,V193,AA193,AF193,AK193,AP193,AU193,AZ193)</f>
        <v>0</v>
      </c>
      <c r="C193" s="20">
        <f t="shared" si="208"/>
        <v>0</v>
      </c>
      <c r="D193" s="20">
        <f t="shared" si="3"/>
        <v>0</v>
      </c>
      <c r="E193" s="20">
        <f t="shared" si="4"/>
        <v>0</v>
      </c>
      <c r="F193" s="20">
        <f>MAX(0,Overview!$B$11-D193)</f>
        <v>0</v>
      </c>
      <c r="G193" s="20">
        <f t="shared" si="16"/>
        <v>0</v>
      </c>
      <c r="H193" s="20">
        <f>ROUND(G193*Priority!D8/12,2)</f>
        <v>0</v>
      </c>
      <c r="I193" s="20">
        <f>MIN(G193+H193,Priority!E8)</f>
        <v>0</v>
      </c>
      <c r="J193" s="20">
        <f>MIN(MAX(0,G193+H193-I193),MAX(0,Overview!$B$11-SUM(I193,N193,S193,X193,AC193,AH193,AM193,AR193,AW193,BB193)))</f>
        <v>0</v>
      </c>
      <c r="K193" s="20">
        <f t="shared" si="5"/>
        <v>0</v>
      </c>
      <c r="L193" s="20">
        <f t="shared" si="17"/>
        <v>0</v>
      </c>
      <c r="M193" s="20">
        <f>ROUND(L193*Priority!D9/12,2)</f>
        <v>0</v>
      </c>
      <c r="N193" s="20">
        <f>MIN(L193+M193,Priority!E9)</f>
        <v>0</v>
      </c>
      <c r="O193" s="20">
        <f>MIN(MAX(0,L193+M193-N193),MAX(0,Overview!$B$11-SUM(I193,N193,S193,X193,AC193,AH193,AM193,AR193,AW193,BB193)-SUM(J193)))</f>
        <v>0</v>
      </c>
      <c r="P193" s="20">
        <f t="shared" si="6"/>
        <v>0</v>
      </c>
      <c r="Q193" s="20">
        <f t="shared" si="18"/>
        <v>0</v>
      </c>
      <c r="R193" s="20">
        <f>ROUND(Q193*Priority!D10/12,2)</f>
        <v>0</v>
      </c>
      <c r="S193" s="20">
        <f>MIN(Q193+R193,Priority!E10)</f>
        <v>0</v>
      </c>
      <c r="T193" s="20">
        <f>MIN(MAX(0,Q193+R193-S193),MAX(0,Overview!$B$11-SUM(I193,N193,S193,X193,AC193,AH193,AM193,AR193,AW193,BB193)-SUM(J193,O193)))</f>
        <v>0</v>
      </c>
      <c r="U193" s="20">
        <f t="shared" si="7"/>
        <v>0</v>
      </c>
      <c r="V193" s="20">
        <f t="shared" si="19"/>
        <v>0</v>
      </c>
      <c r="W193" s="20">
        <f>ROUND(V193*Priority!D11/12,2)</f>
        <v>0</v>
      </c>
      <c r="X193" s="20">
        <f>MIN(V193+W193,Priority!E11)</f>
        <v>0</v>
      </c>
      <c r="Y193" s="20">
        <f>MIN(MAX(0,V193+W193-X193),MAX(0,Overview!$B$11-SUM(I193,N193,S193,X193,AC193,AH193,AM193,AR193,AW193,BB193)-SUM(J193,O193,T193)))</f>
        <v>0</v>
      </c>
      <c r="Z193" s="20">
        <f t="shared" si="8"/>
        <v>0</v>
      </c>
      <c r="AA193" s="20">
        <f t="shared" si="20"/>
        <v>0</v>
      </c>
      <c r="AB193" s="20">
        <f>ROUND(AA193*Priority!D12/12,2)</f>
        <v>0</v>
      </c>
      <c r="AC193" s="20">
        <f>MIN(AA193+AB193,Priority!E12)</f>
        <v>0</v>
      </c>
      <c r="AD193" s="20">
        <f>MIN(MAX(0,AA193+AB193-AC193),MAX(0,Overview!$B$11-SUM(I193,N193,S193,X193,AC193,AH193,AM193,AR193,AW193,BB193)-SUM(J193,O193,T193,Y193)))</f>
        <v>0</v>
      </c>
      <c r="AE193" s="20">
        <f t="shared" si="9"/>
        <v>0</v>
      </c>
      <c r="AF193" s="20">
        <f t="shared" si="21"/>
        <v>0</v>
      </c>
      <c r="AG193" s="20">
        <f>ROUND(AF193*Priority!D13/12,2)</f>
        <v>0</v>
      </c>
      <c r="AH193" s="20">
        <f>MIN(AF193+AG193,Priority!E13)</f>
        <v>0</v>
      </c>
      <c r="AI193" s="20">
        <f>MIN(MAX(0,AF193+AG193-AH193),MAX(0,Overview!$B$11-SUM(I193,N193,S193,X193,AC193,AH193,AM193,AR193,AW193,BB193)-SUM(J193,O193,T193,Y193,AD193)))</f>
        <v>0</v>
      </c>
      <c r="AJ193" s="20">
        <f t="shared" si="10"/>
        <v>0</v>
      </c>
      <c r="AK193" s="20">
        <f t="shared" si="22"/>
        <v>0</v>
      </c>
      <c r="AL193" s="20">
        <f>ROUND(AK193*Priority!D14/12,2)</f>
        <v>0</v>
      </c>
      <c r="AM193" s="20">
        <f>MIN(AK193+AL193,Priority!E14)</f>
        <v>0</v>
      </c>
      <c r="AN193" s="20">
        <f>MIN(MAX(0,AK193+AL193-AM193),MAX(0,Overview!$B$11-SUM(I193,N193,S193,X193,AC193,AH193,AM193,AR193,AW193,BB193)-SUM(J193,O193,T193,Y193,AD193,AI193)))</f>
        <v>0</v>
      </c>
      <c r="AO193" s="20">
        <f t="shared" si="11"/>
        <v>0</v>
      </c>
      <c r="AP193" s="20">
        <f t="shared" si="23"/>
        <v>0</v>
      </c>
      <c r="AQ193" s="20">
        <f>ROUND(AP193*Priority!D15/12,2)</f>
        <v>0</v>
      </c>
      <c r="AR193" s="20">
        <f>MIN(AP193+AQ193,Priority!E15)</f>
        <v>0</v>
      </c>
      <c r="AS193" s="20">
        <f>MIN(MAX(0,AP193+AQ193-AR193),MAX(0,Overview!$B$11-SUM(I193,N193,S193,X193,AC193,AH193,AM193,AR193,AW193,BB193)-SUM(J193,O193,T193,Y193,AD193,AI193,AN193)))</f>
        <v>0</v>
      </c>
      <c r="AT193" s="20">
        <f t="shared" si="12"/>
        <v>0</v>
      </c>
      <c r="AU193" s="20">
        <f t="shared" si="24"/>
        <v>0</v>
      </c>
      <c r="AV193" s="20">
        <f>ROUND(AU193*Priority!D16/12,2)</f>
        <v>0</v>
      </c>
      <c r="AW193" s="20">
        <f>MIN(AU193+AV193,Priority!E16)</f>
        <v>0</v>
      </c>
      <c r="AX193" s="20">
        <f>MIN(MAX(0,AU193+AV193-AW193),MAX(0,Overview!$B$11-SUM(I193,N193,S193,X193,AC193,AH193,AM193,AR193,AW193,BB193)-SUM(J193,O193,T193,Y193,AD193,AI193,AN193,AS193)))</f>
        <v>0</v>
      </c>
      <c r="AY193" s="20">
        <f t="shared" si="13"/>
        <v>0</v>
      </c>
      <c r="AZ193" s="20">
        <f t="shared" si="25"/>
        <v>0</v>
      </c>
      <c r="BA193" s="20">
        <f>ROUND(AZ193*Priority!D17/12,2)</f>
        <v>0</v>
      </c>
      <c r="BB193" s="20">
        <f>MIN(AZ193+BA193,Priority!E17)</f>
        <v>0</v>
      </c>
      <c r="BC193" s="20">
        <f>MIN(MAX(0,AZ193+BA193-BB193),MAX(0,Overview!$B$11-SUM(I193,N193,S193,X193,AC193,AH193,AM193,AR193,AW193,BB193)-SUM(J193,O193,T193,Y193,AD193,AI193,AN193,AS193,AX193)))</f>
        <v>0</v>
      </c>
      <c r="BD193" s="20">
        <f t="shared" si="14"/>
        <v>0</v>
      </c>
    </row>
    <row r="194" ht="22.5" customHeight="1">
      <c r="A194" s="4">
        <v>187.0</v>
      </c>
      <c r="B194" s="20">
        <f t="shared" ref="B194:C194" si="209">SUM(G194,L194,Q194,V194,AA194,AF194,AK194,AP194,AU194,AZ194)</f>
        <v>0</v>
      </c>
      <c r="C194" s="20">
        <f t="shared" si="209"/>
        <v>0</v>
      </c>
      <c r="D194" s="20">
        <f t="shared" si="3"/>
        <v>0</v>
      </c>
      <c r="E194" s="20">
        <f t="shared" si="4"/>
        <v>0</v>
      </c>
      <c r="F194" s="20">
        <f>MAX(0,Overview!$B$11-D194)</f>
        <v>0</v>
      </c>
      <c r="G194" s="20">
        <f t="shared" si="16"/>
        <v>0</v>
      </c>
      <c r="H194" s="20">
        <f>ROUND(G194*Priority!D8/12,2)</f>
        <v>0</v>
      </c>
      <c r="I194" s="20">
        <f>MIN(G194+H194,Priority!E8)</f>
        <v>0</v>
      </c>
      <c r="J194" s="20">
        <f>MIN(MAX(0,G194+H194-I194),MAX(0,Overview!$B$11-SUM(I194,N194,S194,X194,AC194,AH194,AM194,AR194,AW194,BB194)))</f>
        <v>0</v>
      </c>
      <c r="K194" s="20">
        <f t="shared" si="5"/>
        <v>0</v>
      </c>
      <c r="L194" s="20">
        <f t="shared" si="17"/>
        <v>0</v>
      </c>
      <c r="M194" s="20">
        <f>ROUND(L194*Priority!D9/12,2)</f>
        <v>0</v>
      </c>
      <c r="N194" s="20">
        <f>MIN(L194+M194,Priority!E9)</f>
        <v>0</v>
      </c>
      <c r="O194" s="20">
        <f>MIN(MAX(0,L194+M194-N194),MAX(0,Overview!$B$11-SUM(I194,N194,S194,X194,AC194,AH194,AM194,AR194,AW194,BB194)-SUM(J194)))</f>
        <v>0</v>
      </c>
      <c r="P194" s="20">
        <f t="shared" si="6"/>
        <v>0</v>
      </c>
      <c r="Q194" s="20">
        <f t="shared" si="18"/>
        <v>0</v>
      </c>
      <c r="R194" s="20">
        <f>ROUND(Q194*Priority!D10/12,2)</f>
        <v>0</v>
      </c>
      <c r="S194" s="20">
        <f>MIN(Q194+R194,Priority!E10)</f>
        <v>0</v>
      </c>
      <c r="T194" s="20">
        <f>MIN(MAX(0,Q194+R194-S194),MAX(0,Overview!$B$11-SUM(I194,N194,S194,X194,AC194,AH194,AM194,AR194,AW194,BB194)-SUM(J194,O194)))</f>
        <v>0</v>
      </c>
      <c r="U194" s="20">
        <f t="shared" si="7"/>
        <v>0</v>
      </c>
      <c r="V194" s="20">
        <f t="shared" si="19"/>
        <v>0</v>
      </c>
      <c r="W194" s="20">
        <f>ROUND(V194*Priority!D11/12,2)</f>
        <v>0</v>
      </c>
      <c r="X194" s="20">
        <f>MIN(V194+W194,Priority!E11)</f>
        <v>0</v>
      </c>
      <c r="Y194" s="20">
        <f>MIN(MAX(0,V194+W194-X194),MAX(0,Overview!$B$11-SUM(I194,N194,S194,X194,AC194,AH194,AM194,AR194,AW194,BB194)-SUM(J194,O194,T194)))</f>
        <v>0</v>
      </c>
      <c r="Z194" s="20">
        <f t="shared" si="8"/>
        <v>0</v>
      </c>
      <c r="AA194" s="20">
        <f t="shared" si="20"/>
        <v>0</v>
      </c>
      <c r="AB194" s="20">
        <f>ROUND(AA194*Priority!D12/12,2)</f>
        <v>0</v>
      </c>
      <c r="AC194" s="20">
        <f>MIN(AA194+AB194,Priority!E12)</f>
        <v>0</v>
      </c>
      <c r="AD194" s="20">
        <f>MIN(MAX(0,AA194+AB194-AC194),MAX(0,Overview!$B$11-SUM(I194,N194,S194,X194,AC194,AH194,AM194,AR194,AW194,BB194)-SUM(J194,O194,T194,Y194)))</f>
        <v>0</v>
      </c>
      <c r="AE194" s="20">
        <f t="shared" si="9"/>
        <v>0</v>
      </c>
      <c r="AF194" s="20">
        <f t="shared" si="21"/>
        <v>0</v>
      </c>
      <c r="AG194" s="20">
        <f>ROUND(AF194*Priority!D13/12,2)</f>
        <v>0</v>
      </c>
      <c r="AH194" s="20">
        <f>MIN(AF194+AG194,Priority!E13)</f>
        <v>0</v>
      </c>
      <c r="AI194" s="20">
        <f>MIN(MAX(0,AF194+AG194-AH194),MAX(0,Overview!$B$11-SUM(I194,N194,S194,X194,AC194,AH194,AM194,AR194,AW194,BB194)-SUM(J194,O194,T194,Y194,AD194)))</f>
        <v>0</v>
      </c>
      <c r="AJ194" s="20">
        <f t="shared" si="10"/>
        <v>0</v>
      </c>
      <c r="AK194" s="20">
        <f t="shared" si="22"/>
        <v>0</v>
      </c>
      <c r="AL194" s="20">
        <f>ROUND(AK194*Priority!D14/12,2)</f>
        <v>0</v>
      </c>
      <c r="AM194" s="20">
        <f>MIN(AK194+AL194,Priority!E14)</f>
        <v>0</v>
      </c>
      <c r="AN194" s="20">
        <f>MIN(MAX(0,AK194+AL194-AM194),MAX(0,Overview!$B$11-SUM(I194,N194,S194,X194,AC194,AH194,AM194,AR194,AW194,BB194)-SUM(J194,O194,T194,Y194,AD194,AI194)))</f>
        <v>0</v>
      </c>
      <c r="AO194" s="20">
        <f t="shared" si="11"/>
        <v>0</v>
      </c>
      <c r="AP194" s="20">
        <f t="shared" si="23"/>
        <v>0</v>
      </c>
      <c r="AQ194" s="20">
        <f>ROUND(AP194*Priority!D15/12,2)</f>
        <v>0</v>
      </c>
      <c r="AR194" s="20">
        <f>MIN(AP194+AQ194,Priority!E15)</f>
        <v>0</v>
      </c>
      <c r="AS194" s="20">
        <f>MIN(MAX(0,AP194+AQ194-AR194),MAX(0,Overview!$B$11-SUM(I194,N194,S194,X194,AC194,AH194,AM194,AR194,AW194,BB194)-SUM(J194,O194,T194,Y194,AD194,AI194,AN194)))</f>
        <v>0</v>
      </c>
      <c r="AT194" s="20">
        <f t="shared" si="12"/>
        <v>0</v>
      </c>
      <c r="AU194" s="20">
        <f t="shared" si="24"/>
        <v>0</v>
      </c>
      <c r="AV194" s="20">
        <f>ROUND(AU194*Priority!D16/12,2)</f>
        <v>0</v>
      </c>
      <c r="AW194" s="20">
        <f>MIN(AU194+AV194,Priority!E16)</f>
        <v>0</v>
      </c>
      <c r="AX194" s="20">
        <f>MIN(MAX(0,AU194+AV194-AW194),MAX(0,Overview!$B$11-SUM(I194,N194,S194,X194,AC194,AH194,AM194,AR194,AW194,BB194)-SUM(J194,O194,T194,Y194,AD194,AI194,AN194,AS194)))</f>
        <v>0</v>
      </c>
      <c r="AY194" s="20">
        <f t="shared" si="13"/>
        <v>0</v>
      </c>
      <c r="AZ194" s="20">
        <f t="shared" si="25"/>
        <v>0</v>
      </c>
      <c r="BA194" s="20">
        <f>ROUND(AZ194*Priority!D17/12,2)</f>
        <v>0</v>
      </c>
      <c r="BB194" s="20">
        <f>MIN(AZ194+BA194,Priority!E17)</f>
        <v>0</v>
      </c>
      <c r="BC194" s="20">
        <f>MIN(MAX(0,AZ194+BA194-BB194),MAX(0,Overview!$B$11-SUM(I194,N194,S194,X194,AC194,AH194,AM194,AR194,AW194,BB194)-SUM(J194,O194,T194,Y194,AD194,AI194,AN194,AS194,AX194)))</f>
        <v>0</v>
      </c>
      <c r="BD194" s="20">
        <f t="shared" si="14"/>
        <v>0</v>
      </c>
    </row>
    <row r="195" ht="22.5" customHeight="1">
      <c r="A195" s="4">
        <v>188.0</v>
      </c>
      <c r="B195" s="20">
        <f t="shared" ref="B195:C195" si="210">SUM(G195,L195,Q195,V195,AA195,AF195,AK195,AP195,AU195,AZ195)</f>
        <v>0</v>
      </c>
      <c r="C195" s="20">
        <f t="shared" si="210"/>
        <v>0</v>
      </c>
      <c r="D195" s="20">
        <f t="shared" si="3"/>
        <v>0</v>
      </c>
      <c r="E195" s="20">
        <f t="shared" si="4"/>
        <v>0</v>
      </c>
      <c r="F195" s="20">
        <f>MAX(0,Overview!$B$11-D195)</f>
        <v>0</v>
      </c>
      <c r="G195" s="20">
        <f t="shared" si="16"/>
        <v>0</v>
      </c>
      <c r="H195" s="20">
        <f>ROUND(G195*Priority!D8/12,2)</f>
        <v>0</v>
      </c>
      <c r="I195" s="20">
        <f>MIN(G195+H195,Priority!E8)</f>
        <v>0</v>
      </c>
      <c r="J195" s="20">
        <f>MIN(MAX(0,G195+H195-I195),MAX(0,Overview!$B$11-SUM(I195,N195,S195,X195,AC195,AH195,AM195,AR195,AW195,BB195)))</f>
        <v>0</v>
      </c>
      <c r="K195" s="20">
        <f t="shared" si="5"/>
        <v>0</v>
      </c>
      <c r="L195" s="20">
        <f t="shared" si="17"/>
        <v>0</v>
      </c>
      <c r="M195" s="20">
        <f>ROUND(L195*Priority!D9/12,2)</f>
        <v>0</v>
      </c>
      <c r="N195" s="20">
        <f>MIN(L195+M195,Priority!E9)</f>
        <v>0</v>
      </c>
      <c r="O195" s="20">
        <f>MIN(MAX(0,L195+M195-N195),MAX(0,Overview!$B$11-SUM(I195,N195,S195,X195,AC195,AH195,AM195,AR195,AW195,BB195)-SUM(J195)))</f>
        <v>0</v>
      </c>
      <c r="P195" s="20">
        <f t="shared" si="6"/>
        <v>0</v>
      </c>
      <c r="Q195" s="20">
        <f t="shared" si="18"/>
        <v>0</v>
      </c>
      <c r="R195" s="20">
        <f>ROUND(Q195*Priority!D10/12,2)</f>
        <v>0</v>
      </c>
      <c r="S195" s="20">
        <f>MIN(Q195+R195,Priority!E10)</f>
        <v>0</v>
      </c>
      <c r="T195" s="20">
        <f>MIN(MAX(0,Q195+R195-S195),MAX(0,Overview!$B$11-SUM(I195,N195,S195,X195,AC195,AH195,AM195,AR195,AW195,BB195)-SUM(J195,O195)))</f>
        <v>0</v>
      </c>
      <c r="U195" s="20">
        <f t="shared" si="7"/>
        <v>0</v>
      </c>
      <c r="V195" s="20">
        <f t="shared" si="19"/>
        <v>0</v>
      </c>
      <c r="W195" s="20">
        <f>ROUND(V195*Priority!D11/12,2)</f>
        <v>0</v>
      </c>
      <c r="X195" s="20">
        <f>MIN(V195+W195,Priority!E11)</f>
        <v>0</v>
      </c>
      <c r="Y195" s="20">
        <f>MIN(MAX(0,V195+W195-X195),MAX(0,Overview!$B$11-SUM(I195,N195,S195,X195,AC195,AH195,AM195,AR195,AW195,BB195)-SUM(J195,O195,T195)))</f>
        <v>0</v>
      </c>
      <c r="Z195" s="20">
        <f t="shared" si="8"/>
        <v>0</v>
      </c>
      <c r="AA195" s="20">
        <f t="shared" si="20"/>
        <v>0</v>
      </c>
      <c r="AB195" s="20">
        <f>ROUND(AA195*Priority!D12/12,2)</f>
        <v>0</v>
      </c>
      <c r="AC195" s="20">
        <f>MIN(AA195+AB195,Priority!E12)</f>
        <v>0</v>
      </c>
      <c r="AD195" s="20">
        <f>MIN(MAX(0,AA195+AB195-AC195),MAX(0,Overview!$B$11-SUM(I195,N195,S195,X195,AC195,AH195,AM195,AR195,AW195,BB195)-SUM(J195,O195,T195,Y195)))</f>
        <v>0</v>
      </c>
      <c r="AE195" s="20">
        <f t="shared" si="9"/>
        <v>0</v>
      </c>
      <c r="AF195" s="20">
        <f t="shared" si="21"/>
        <v>0</v>
      </c>
      <c r="AG195" s="20">
        <f>ROUND(AF195*Priority!D13/12,2)</f>
        <v>0</v>
      </c>
      <c r="AH195" s="20">
        <f>MIN(AF195+AG195,Priority!E13)</f>
        <v>0</v>
      </c>
      <c r="AI195" s="20">
        <f>MIN(MAX(0,AF195+AG195-AH195),MAX(0,Overview!$B$11-SUM(I195,N195,S195,X195,AC195,AH195,AM195,AR195,AW195,BB195)-SUM(J195,O195,T195,Y195,AD195)))</f>
        <v>0</v>
      </c>
      <c r="AJ195" s="20">
        <f t="shared" si="10"/>
        <v>0</v>
      </c>
      <c r="AK195" s="20">
        <f t="shared" si="22"/>
        <v>0</v>
      </c>
      <c r="AL195" s="20">
        <f>ROUND(AK195*Priority!D14/12,2)</f>
        <v>0</v>
      </c>
      <c r="AM195" s="20">
        <f>MIN(AK195+AL195,Priority!E14)</f>
        <v>0</v>
      </c>
      <c r="AN195" s="20">
        <f>MIN(MAX(0,AK195+AL195-AM195),MAX(0,Overview!$B$11-SUM(I195,N195,S195,X195,AC195,AH195,AM195,AR195,AW195,BB195)-SUM(J195,O195,T195,Y195,AD195,AI195)))</f>
        <v>0</v>
      </c>
      <c r="AO195" s="20">
        <f t="shared" si="11"/>
        <v>0</v>
      </c>
      <c r="AP195" s="20">
        <f t="shared" si="23"/>
        <v>0</v>
      </c>
      <c r="AQ195" s="20">
        <f>ROUND(AP195*Priority!D15/12,2)</f>
        <v>0</v>
      </c>
      <c r="AR195" s="20">
        <f>MIN(AP195+AQ195,Priority!E15)</f>
        <v>0</v>
      </c>
      <c r="AS195" s="20">
        <f>MIN(MAX(0,AP195+AQ195-AR195),MAX(0,Overview!$B$11-SUM(I195,N195,S195,X195,AC195,AH195,AM195,AR195,AW195,BB195)-SUM(J195,O195,T195,Y195,AD195,AI195,AN195)))</f>
        <v>0</v>
      </c>
      <c r="AT195" s="20">
        <f t="shared" si="12"/>
        <v>0</v>
      </c>
      <c r="AU195" s="20">
        <f t="shared" si="24"/>
        <v>0</v>
      </c>
      <c r="AV195" s="20">
        <f>ROUND(AU195*Priority!D16/12,2)</f>
        <v>0</v>
      </c>
      <c r="AW195" s="20">
        <f>MIN(AU195+AV195,Priority!E16)</f>
        <v>0</v>
      </c>
      <c r="AX195" s="20">
        <f>MIN(MAX(0,AU195+AV195-AW195),MAX(0,Overview!$B$11-SUM(I195,N195,S195,X195,AC195,AH195,AM195,AR195,AW195,BB195)-SUM(J195,O195,T195,Y195,AD195,AI195,AN195,AS195)))</f>
        <v>0</v>
      </c>
      <c r="AY195" s="20">
        <f t="shared" si="13"/>
        <v>0</v>
      </c>
      <c r="AZ195" s="20">
        <f t="shared" si="25"/>
        <v>0</v>
      </c>
      <c r="BA195" s="20">
        <f>ROUND(AZ195*Priority!D17/12,2)</f>
        <v>0</v>
      </c>
      <c r="BB195" s="20">
        <f>MIN(AZ195+BA195,Priority!E17)</f>
        <v>0</v>
      </c>
      <c r="BC195" s="20">
        <f>MIN(MAX(0,AZ195+BA195-BB195),MAX(0,Overview!$B$11-SUM(I195,N195,S195,X195,AC195,AH195,AM195,AR195,AW195,BB195)-SUM(J195,O195,T195,Y195,AD195,AI195,AN195,AS195,AX195)))</f>
        <v>0</v>
      </c>
      <c r="BD195" s="20">
        <f t="shared" si="14"/>
        <v>0</v>
      </c>
    </row>
    <row r="196" ht="22.5" customHeight="1">
      <c r="A196" s="4">
        <v>189.0</v>
      </c>
      <c r="B196" s="20">
        <f t="shared" ref="B196:C196" si="211">SUM(G196,L196,Q196,V196,AA196,AF196,AK196,AP196,AU196,AZ196)</f>
        <v>0</v>
      </c>
      <c r="C196" s="20">
        <f t="shared" si="211"/>
        <v>0</v>
      </c>
      <c r="D196" s="20">
        <f t="shared" si="3"/>
        <v>0</v>
      </c>
      <c r="E196" s="20">
        <f t="shared" si="4"/>
        <v>0</v>
      </c>
      <c r="F196" s="20">
        <f>MAX(0,Overview!$B$11-D196)</f>
        <v>0</v>
      </c>
      <c r="G196" s="20">
        <f t="shared" si="16"/>
        <v>0</v>
      </c>
      <c r="H196" s="20">
        <f>ROUND(G196*Priority!D8/12,2)</f>
        <v>0</v>
      </c>
      <c r="I196" s="20">
        <f>MIN(G196+H196,Priority!E8)</f>
        <v>0</v>
      </c>
      <c r="J196" s="20">
        <f>MIN(MAX(0,G196+H196-I196),MAX(0,Overview!$B$11-SUM(I196,N196,S196,X196,AC196,AH196,AM196,AR196,AW196,BB196)))</f>
        <v>0</v>
      </c>
      <c r="K196" s="20">
        <f t="shared" si="5"/>
        <v>0</v>
      </c>
      <c r="L196" s="20">
        <f t="shared" si="17"/>
        <v>0</v>
      </c>
      <c r="M196" s="20">
        <f>ROUND(L196*Priority!D9/12,2)</f>
        <v>0</v>
      </c>
      <c r="N196" s="20">
        <f>MIN(L196+M196,Priority!E9)</f>
        <v>0</v>
      </c>
      <c r="O196" s="20">
        <f>MIN(MAX(0,L196+M196-N196),MAX(0,Overview!$B$11-SUM(I196,N196,S196,X196,AC196,AH196,AM196,AR196,AW196,BB196)-SUM(J196)))</f>
        <v>0</v>
      </c>
      <c r="P196" s="20">
        <f t="shared" si="6"/>
        <v>0</v>
      </c>
      <c r="Q196" s="20">
        <f t="shared" si="18"/>
        <v>0</v>
      </c>
      <c r="R196" s="20">
        <f>ROUND(Q196*Priority!D10/12,2)</f>
        <v>0</v>
      </c>
      <c r="S196" s="20">
        <f>MIN(Q196+R196,Priority!E10)</f>
        <v>0</v>
      </c>
      <c r="T196" s="20">
        <f>MIN(MAX(0,Q196+R196-S196),MAX(0,Overview!$B$11-SUM(I196,N196,S196,X196,AC196,AH196,AM196,AR196,AW196,BB196)-SUM(J196,O196)))</f>
        <v>0</v>
      </c>
      <c r="U196" s="20">
        <f t="shared" si="7"/>
        <v>0</v>
      </c>
      <c r="V196" s="20">
        <f t="shared" si="19"/>
        <v>0</v>
      </c>
      <c r="W196" s="20">
        <f>ROUND(V196*Priority!D11/12,2)</f>
        <v>0</v>
      </c>
      <c r="X196" s="20">
        <f>MIN(V196+W196,Priority!E11)</f>
        <v>0</v>
      </c>
      <c r="Y196" s="20">
        <f>MIN(MAX(0,V196+W196-X196),MAX(0,Overview!$B$11-SUM(I196,N196,S196,X196,AC196,AH196,AM196,AR196,AW196,BB196)-SUM(J196,O196,T196)))</f>
        <v>0</v>
      </c>
      <c r="Z196" s="20">
        <f t="shared" si="8"/>
        <v>0</v>
      </c>
      <c r="AA196" s="20">
        <f t="shared" si="20"/>
        <v>0</v>
      </c>
      <c r="AB196" s="20">
        <f>ROUND(AA196*Priority!D12/12,2)</f>
        <v>0</v>
      </c>
      <c r="AC196" s="20">
        <f>MIN(AA196+AB196,Priority!E12)</f>
        <v>0</v>
      </c>
      <c r="AD196" s="20">
        <f>MIN(MAX(0,AA196+AB196-AC196),MAX(0,Overview!$B$11-SUM(I196,N196,S196,X196,AC196,AH196,AM196,AR196,AW196,BB196)-SUM(J196,O196,T196,Y196)))</f>
        <v>0</v>
      </c>
      <c r="AE196" s="20">
        <f t="shared" si="9"/>
        <v>0</v>
      </c>
      <c r="AF196" s="20">
        <f t="shared" si="21"/>
        <v>0</v>
      </c>
      <c r="AG196" s="20">
        <f>ROUND(AF196*Priority!D13/12,2)</f>
        <v>0</v>
      </c>
      <c r="AH196" s="20">
        <f>MIN(AF196+AG196,Priority!E13)</f>
        <v>0</v>
      </c>
      <c r="AI196" s="20">
        <f>MIN(MAX(0,AF196+AG196-AH196),MAX(0,Overview!$B$11-SUM(I196,N196,S196,X196,AC196,AH196,AM196,AR196,AW196,BB196)-SUM(J196,O196,T196,Y196,AD196)))</f>
        <v>0</v>
      </c>
      <c r="AJ196" s="20">
        <f t="shared" si="10"/>
        <v>0</v>
      </c>
      <c r="AK196" s="20">
        <f t="shared" si="22"/>
        <v>0</v>
      </c>
      <c r="AL196" s="20">
        <f>ROUND(AK196*Priority!D14/12,2)</f>
        <v>0</v>
      </c>
      <c r="AM196" s="20">
        <f>MIN(AK196+AL196,Priority!E14)</f>
        <v>0</v>
      </c>
      <c r="AN196" s="20">
        <f>MIN(MAX(0,AK196+AL196-AM196),MAX(0,Overview!$B$11-SUM(I196,N196,S196,X196,AC196,AH196,AM196,AR196,AW196,BB196)-SUM(J196,O196,T196,Y196,AD196,AI196)))</f>
        <v>0</v>
      </c>
      <c r="AO196" s="20">
        <f t="shared" si="11"/>
        <v>0</v>
      </c>
      <c r="AP196" s="20">
        <f t="shared" si="23"/>
        <v>0</v>
      </c>
      <c r="AQ196" s="20">
        <f>ROUND(AP196*Priority!D15/12,2)</f>
        <v>0</v>
      </c>
      <c r="AR196" s="20">
        <f>MIN(AP196+AQ196,Priority!E15)</f>
        <v>0</v>
      </c>
      <c r="AS196" s="20">
        <f>MIN(MAX(0,AP196+AQ196-AR196),MAX(0,Overview!$B$11-SUM(I196,N196,S196,X196,AC196,AH196,AM196,AR196,AW196,BB196)-SUM(J196,O196,T196,Y196,AD196,AI196,AN196)))</f>
        <v>0</v>
      </c>
      <c r="AT196" s="20">
        <f t="shared" si="12"/>
        <v>0</v>
      </c>
      <c r="AU196" s="20">
        <f t="shared" si="24"/>
        <v>0</v>
      </c>
      <c r="AV196" s="20">
        <f>ROUND(AU196*Priority!D16/12,2)</f>
        <v>0</v>
      </c>
      <c r="AW196" s="20">
        <f>MIN(AU196+AV196,Priority!E16)</f>
        <v>0</v>
      </c>
      <c r="AX196" s="20">
        <f>MIN(MAX(0,AU196+AV196-AW196),MAX(0,Overview!$B$11-SUM(I196,N196,S196,X196,AC196,AH196,AM196,AR196,AW196,BB196)-SUM(J196,O196,T196,Y196,AD196,AI196,AN196,AS196)))</f>
        <v>0</v>
      </c>
      <c r="AY196" s="20">
        <f t="shared" si="13"/>
        <v>0</v>
      </c>
      <c r="AZ196" s="20">
        <f t="shared" si="25"/>
        <v>0</v>
      </c>
      <c r="BA196" s="20">
        <f>ROUND(AZ196*Priority!D17/12,2)</f>
        <v>0</v>
      </c>
      <c r="BB196" s="20">
        <f>MIN(AZ196+BA196,Priority!E17)</f>
        <v>0</v>
      </c>
      <c r="BC196" s="20">
        <f>MIN(MAX(0,AZ196+BA196-BB196),MAX(0,Overview!$B$11-SUM(I196,N196,S196,X196,AC196,AH196,AM196,AR196,AW196,BB196)-SUM(J196,O196,T196,Y196,AD196,AI196,AN196,AS196,AX196)))</f>
        <v>0</v>
      </c>
      <c r="BD196" s="20">
        <f t="shared" si="14"/>
        <v>0</v>
      </c>
    </row>
    <row r="197" ht="22.5" customHeight="1">
      <c r="A197" s="4">
        <v>190.0</v>
      </c>
      <c r="B197" s="20">
        <f t="shared" ref="B197:C197" si="212">SUM(G197,L197,Q197,V197,AA197,AF197,AK197,AP197,AU197,AZ197)</f>
        <v>0</v>
      </c>
      <c r="C197" s="20">
        <f t="shared" si="212"/>
        <v>0</v>
      </c>
      <c r="D197" s="20">
        <f t="shared" si="3"/>
        <v>0</v>
      </c>
      <c r="E197" s="20">
        <f t="shared" si="4"/>
        <v>0</v>
      </c>
      <c r="F197" s="20">
        <f>MAX(0,Overview!$B$11-D197)</f>
        <v>0</v>
      </c>
      <c r="G197" s="20">
        <f t="shared" si="16"/>
        <v>0</v>
      </c>
      <c r="H197" s="20">
        <f>ROUND(G197*Priority!D8/12,2)</f>
        <v>0</v>
      </c>
      <c r="I197" s="20">
        <f>MIN(G197+H197,Priority!E8)</f>
        <v>0</v>
      </c>
      <c r="J197" s="20">
        <f>MIN(MAX(0,G197+H197-I197),MAX(0,Overview!$B$11-SUM(I197,N197,S197,X197,AC197,AH197,AM197,AR197,AW197,BB197)))</f>
        <v>0</v>
      </c>
      <c r="K197" s="20">
        <f t="shared" si="5"/>
        <v>0</v>
      </c>
      <c r="L197" s="20">
        <f t="shared" si="17"/>
        <v>0</v>
      </c>
      <c r="M197" s="20">
        <f>ROUND(L197*Priority!D9/12,2)</f>
        <v>0</v>
      </c>
      <c r="N197" s="20">
        <f>MIN(L197+M197,Priority!E9)</f>
        <v>0</v>
      </c>
      <c r="O197" s="20">
        <f>MIN(MAX(0,L197+M197-N197),MAX(0,Overview!$B$11-SUM(I197,N197,S197,X197,AC197,AH197,AM197,AR197,AW197,BB197)-SUM(J197)))</f>
        <v>0</v>
      </c>
      <c r="P197" s="20">
        <f t="shared" si="6"/>
        <v>0</v>
      </c>
      <c r="Q197" s="20">
        <f t="shared" si="18"/>
        <v>0</v>
      </c>
      <c r="R197" s="20">
        <f>ROUND(Q197*Priority!D10/12,2)</f>
        <v>0</v>
      </c>
      <c r="S197" s="20">
        <f>MIN(Q197+R197,Priority!E10)</f>
        <v>0</v>
      </c>
      <c r="T197" s="20">
        <f>MIN(MAX(0,Q197+R197-S197),MAX(0,Overview!$B$11-SUM(I197,N197,S197,X197,AC197,AH197,AM197,AR197,AW197,BB197)-SUM(J197,O197)))</f>
        <v>0</v>
      </c>
      <c r="U197" s="20">
        <f t="shared" si="7"/>
        <v>0</v>
      </c>
      <c r="V197" s="20">
        <f t="shared" si="19"/>
        <v>0</v>
      </c>
      <c r="W197" s="20">
        <f>ROUND(V197*Priority!D11/12,2)</f>
        <v>0</v>
      </c>
      <c r="X197" s="20">
        <f>MIN(V197+W197,Priority!E11)</f>
        <v>0</v>
      </c>
      <c r="Y197" s="20">
        <f>MIN(MAX(0,V197+W197-X197),MAX(0,Overview!$B$11-SUM(I197,N197,S197,X197,AC197,AH197,AM197,AR197,AW197,BB197)-SUM(J197,O197,T197)))</f>
        <v>0</v>
      </c>
      <c r="Z197" s="20">
        <f t="shared" si="8"/>
        <v>0</v>
      </c>
      <c r="AA197" s="20">
        <f t="shared" si="20"/>
        <v>0</v>
      </c>
      <c r="AB197" s="20">
        <f>ROUND(AA197*Priority!D12/12,2)</f>
        <v>0</v>
      </c>
      <c r="AC197" s="20">
        <f>MIN(AA197+AB197,Priority!E12)</f>
        <v>0</v>
      </c>
      <c r="AD197" s="20">
        <f>MIN(MAX(0,AA197+AB197-AC197),MAX(0,Overview!$B$11-SUM(I197,N197,S197,X197,AC197,AH197,AM197,AR197,AW197,BB197)-SUM(J197,O197,T197,Y197)))</f>
        <v>0</v>
      </c>
      <c r="AE197" s="20">
        <f t="shared" si="9"/>
        <v>0</v>
      </c>
      <c r="AF197" s="20">
        <f t="shared" si="21"/>
        <v>0</v>
      </c>
      <c r="AG197" s="20">
        <f>ROUND(AF197*Priority!D13/12,2)</f>
        <v>0</v>
      </c>
      <c r="AH197" s="20">
        <f>MIN(AF197+AG197,Priority!E13)</f>
        <v>0</v>
      </c>
      <c r="AI197" s="20">
        <f>MIN(MAX(0,AF197+AG197-AH197),MAX(0,Overview!$B$11-SUM(I197,N197,S197,X197,AC197,AH197,AM197,AR197,AW197,BB197)-SUM(J197,O197,T197,Y197,AD197)))</f>
        <v>0</v>
      </c>
      <c r="AJ197" s="20">
        <f t="shared" si="10"/>
        <v>0</v>
      </c>
      <c r="AK197" s="20">
        <f t="shared" si="22"/>
        <v>0</v>
      </c>
      <c r="AL197" s="20">
        <f>ROUND(AK197*Priority!D14/12,2)</f>
        <v>0</v>
      </c>
      <c r="AM197" s="20">
        <f>MIN(AK197+AL197,Priority!E14)</f>
        <v>0</v>
      </c>
      <c r="AN197" s="20">
        <f>MIN(MAX(0,AK197+AL197-AM197),MAX(0,Overview!$B$11-SUM(I197,N197,S197,X197,AC197,AH197,AM197,AR197,AW197,BB197)-SUM(J197,O197,T197,Y197,AD197,AI197)))</f>
        <v>0</v>
      </c>
      <c r="AO197" s="20">
        <f t="shared" si="11"/>
        <v>0</v>
      </c>
      <c r="AP197" s="20">
        <f t="shared" si="23"/>
        <v>0</v>
      </c>
      <c r="AQ197" s="20">
        <f>ROUND(AP197*Priority!D15/12,2)</f>
        <v>0</v>
      </c>
      <c r="AR197" s="20">
        <f>MIN(AP197+AQ197,Priority!E15)</f>
        <v>0</v>
      </c>
      <c r="AS197" s="20">
        <f>MIN(MAX(0,AP197+AQ197-AR197),MAX(0,Overview!$B$11-SUM(I197,N197,S197,X197,AC197,AH197,AM197,AR197,AW197,BB197)-SUM(J197,O197,T197,Y197,AD197,AI197,AN197)))</f>
        <v>0</v>
      </c>
      <c r="AT197" s="20">
        <f t="shared" si="12"/>
        <v>0</v>
      </c>
      <c r="AU197" s="20">
        <f t="shared" si="24"/>
        <v>0</v>
      </c>
      <c r="AV197" s="20">
        <f>ROUND(AU197*Priority!D16/12,2)</f>
        <v>0</v>
      </c>
      <c r="AW197" s="20">
        <f>MIN(AU197+AV197,Priority!E16)</f>
        <v>0</v>
      </c>
      <c r="AX197" s="20">
        <f>MIN(MAX(0,AU197+AV197-AW197),MAX(0,Overview!$B$11-SUM(I197,N197,S197,X197,AC197,AH197,AM197,AR197,AW197,BB197)-SUM(J197,O197,T197,Y197,AD197,AI197,AN197,AS197)))</f>
        <v>0</v>
      </c>
      <c r="AY197" s="20">
        <f t="shared" si="13"/>
        <v>0</v>
      </c>
      <c r="AZ197" s="20">
        <f t="shared" si="25"/>
        <v>0</v>
      </c>
      <c r="BA197" s="20">
        <f>ROUND(AZ197*Priority!D17/12,2)</f>
        <v>0</v>
      </c>
      <c r="BB197" s="20">
        <f>MIN(AZ197+BA197,Priority!E17)</f>
        <v>0</v>
      </c>
      <c r="BC197" s="20">
        <f>MIN(MAX(0,AZ197+BA197-BB197),MAX(0,Overview!$B$11-SUM(I197,N197,S197,X197,AC197,AH197,AM197,AR197,AW197,BB197)-SUM(J197,O197,T197,Y197,AD197,AI197,AN197,AS197,AX197)))</f>
        <v>0</v>
      </c>
      <c r="BD197" s="20">
        <f t="shared" si="14"/>
        <v>0</v>
      </c>
    </row>
    <row r="198" ht="22.5" customHeight="1">
      <c r="A198" s="4">
        <v>191.0</v>
      </c>
      <c r="B198" s="20">
        <f t="shared" ref="B198:C198" si="213">SUM(G198,L198,Q198,V198,AA198,AF198,AK198,AP198,AU198,AZ198)</f>
        <v>0</v>
      </c>
      <c r="C198" s="20">
        <f t="shared" si="213"/>
        <v>0</v>
      </c>
      <c r="D198" s="20">
        <f t="shared" si="3"/>
        <v>0</v>
      </c>
      <c r="E198" s="20">
        <f t="shared" si="4"/>
        <v>0</v>
      </c>
      <c r="F198" s="20">
        <f>MAX(0,Overview!$B$11-D198)</f>
        <v>0</v>
      </c>
      <c r="G198" s="20">
        <f t="shared" si="16"/>
        <v>0</v>
      </c>
      <c r="H198" s="20">
        <f>ROUND(G198*Priority!D8/12,2)</f>
        <v>0</v>
      </c>
      <c r="I198" s="20">
        <f>MIN(G198+H198,Priority!E8)</f>
        <v>0</v>
      </c>
      <c r="J198" s="20">
        <f>MIN(MAX(0,G198+H198-I198),MAX(0,Overview!$B$11-SUM(I198,N198,S198,X198,AC198,AH198,AM198,AR198,AW198,BB198)))</f>
        <v>0</v>
      </c>
      <c r="K198" s="20">
        <f t="shared" si="5"/>
        <v>0</v>
      </c>
      <c r="L198" s="20">
        <f t="shared" si="17"/>
        <v>0</v>
      </c>
      <c r="M198" s="20">
        <f>ROUND(L198*Priority!D9/12,2)</f>
        <v>0</v>
      </c>
      <c r="N198" s="20">
        <f>MIN(L198+M198,Priority!E9)</f>
        <v>0</v>
      </c>
      <c r="O198" s="20">
        <f>MIN(MAX(0,L198+M198-N198),MAX(0,Overview!$B$11-SUM(I198,N198,S198,X198,AC198,AH198,AM198,AR198,AW198,BB198)-SUM(J198)))</f>
        <v>0</v>
      </c>
      <c r="P198" s="20">
        <f t="shared" si="6"/>
        <v>0</v>
      </c>
      <c r="Q198" s="20">
        <f t="shared" si="18"/>
        <v>0</v>
      </c>
      <c r="R198" s="20">
        <f>ROUND(Q198*Priority!D10/12,2)</f>
        <v>0</v>
      </c>
      <c r="S198" s="20">
        <f>MIN(Q198+R198,Priority!E10)</f>
        <v>0</v>
      </c>
      <c r="T198" s="20">
        <f>MIN(MAX(0,Q198+R198-S198),MAX(0,Overview!$B$11-SUM(I198,N198,S198,X198,AC198,AH198,AM198,AR198,AW198,BB198)-SUM(J198,O198)))</f>
        <v>0</v>
      </c>
      <c r="U198" s="20">
        <f t="shared" si="7"/>
        <v>0</v>
      </c>
      <c r="V198" s="20">
        <f t="shared" si="19"/>
        <v>0</v>
      </c>
      <c r="W198" s="20">
        <f>ROUND(V198*Priority!D11/12,2)</f>
        <v>0</v>
      </c>
      <c r="X198" s="20">
        <f>MIN(V198+W198,Priority!E11)</f>
        <v>0</v>
      </c>
      <c r="Y198" s="20">
        <f>MIN(MAX(0,V198+W198-X198),MAX(0,Overview!$B$11-SUM(I198,N198,S198,X198,AC198,AH198,AM198,AR198,AW198,BB198)-SUM(J198,O198,T198)))</f>
        <v>0</v>
      </c>
      <c r="Z198" s="20">
        <f t="shared" si="8"/>
        <v>0</v>
      </c>
      <c r="AA198" s="20">
        <f t="shared" si="20"/>
        <v>0</v>
      </c>
      <c r="AB198" s="20">
        <f>ROUND(AA198*Priority!D12/12,2)</f>
        <v>0</v>
      </c>
      <c r="AC198" s="20">
        <f>MIN(AA198+AB198,Priority!E12)</f>
        <v>0</v>
      </c>
      <c r="AD198" s="20">
        <f>MIN(MAX(0,AA198+AB198-AC198),MAX(0,Overview!$B$11-SUM(I198,N198,S198,X198,AC198,AH198,AM198,AR198,AW198,BB198)-SUM(J198,O198,T198,Y198)))</f>
        <v>0</v>
      </c>
      <c r="AE198" s="20">
        <f t="shared" si="9"/>
        <v>0</v>
      </c>
      <c r="AF198" s="20">
        <f t="shared" si="21"/>
        <v>0</v>
      </c>
      <c r="AG198" s="20">
        <f>ROUND(AF198*Priority!D13/12,2)</f>
        <v>0</v>
      </c>
      <c r="AH198" s="20">
        <f>MIN(AF198+AG198,Priority!E13)</f>
        <v>0</v>
      </c>
      <c r="AI198" s="20">
        <f>MIN(MAX(0,AF198+AG198-AH198),MAX(0,Overview!$B$11-SUM(I198,N198,S198,X198,AC198,AH198,AM198,AR198,AW198,BB198)-SUM(J198,O198,T198,Y198,AD198)))</f>
        <v>0</v>
      </c>
      <c r="AJ198" s="20">
        <f t="shared" si="10"/>
        <v>0</v>
      </c>
      <c r="AK198" s="20">
        <f t="shared" si="22"/>
        <v>0</v>
      </c>
      <c r="AL198" s="20">
        <f>ROUND(AK198*Priority!D14/12,2)</f>
        <v>0</v>
      </c>
      <c r="AM198" s="20">
        <f>MIN(AK198+AL198,Priority!E14)</f>
        <v>0</v>
      </c>
      <c r="AN198" s="20">
        <f>MIN(MAX(0,AK198+AL198-AM198),MAX(0,Overview!$B$11-SUM(I198,N198,S198,X198,AC198,AH198,AM198,AR198,AW198,BB198)-SUM(J198,O198,T198,Y198,AD198,AI198)))</f>
        <v>0</v>
      </c>
      <c r="AO198" s="20">
        <f t="shared" si="11"/>
        <v>0</v>
      </c>
      <c r="AP198" s="20">
        <f t="shared" si="23"/>
        <v>0</v>
      </c>
      <c r="AQ198" s="20">
        <f>ROUND(AP198*Priority!D15/12,2)</f>
        <v>0</v>
      </c>
      <c r="AR198" s="20">
        <f>MIN(AP198+AQ198,Priority!E15)</f>
        <v>0</v>
      </c>
      <c r="AS198" s="20">
        <f>MIN(MAX(0,AP198+AQ198-AR198),MAX(0,Overview!$B$11-SUM(I198,N198,S198,X198,AC198,AH198,AM198,AR198,AW198,BB198)-SUM(J198,O198,T198,Y198,AD198,AI198,AN198)))</f>
        <v>0</v>
      </c>
      <c r="AT198" s="20">
        <f t="shared" si="12"/>
        <v>0</v>
      </c>
      <c r="AU198" s="20">
        <f t="shared" si="24"/>
        <v>0</v>
      </c>
      <c r="AV198" s="20">
        <f>ROUND(AU198*Priority!D16/12,2)</f>
        <v>0</v>
      </c>
      <c r="AW198" s="20">
        <f>MIN(AU198+AV198,Priority!E16)</f>
        <v>0</v>
      </c>
      <c r="AX198" s="20">
        <f>MIN(MAX(0,AU198+AV198-AW198),MAX(0,Overview!$B$11-SUM(I198,N198,S198,X198,AC198,AH198,AM198,AR198,AW198,BB198)-SUM(J198,O198,T198,Y198,AD198,AI198,AN198,AS198)))</f>
        <v>0</v>
      </c>
      <c r="AY198" s="20">
        <f t="shared" si="13"/>
        <v>0</v>
      </c>
      <c r="AZ198" s="20">
        <f t="shared" si="25"/>
        <v>0</v>
      </c>
      <c r="BA198" s="20">
        <f>ROUND(AZ198*Priority!D17/12,2)</f>
        <v>0</v>
      </c>
      <c r="BB198" s="20">
        <f>MIN(AZ198+BA198,Priority!E17)</f>
        <v>0</v>
      </c>
      <c r="BC198" s="20">
        <f>MIN(MAX(0,AZ198+BA198-BB198),MAX(0,Overview!$B$11-SUM(I198,N198,S198,X198,AC198,AH198,AM198,AR198,AW198,BB198)-SUM(J198,O198,T198,Y198,AD198,AI198,AN198,AS198,AX198)))</f>
        <v>0</v>
      </c>
      <c r="BD198" s="20">
        <f t="shared" si="14"/>
        <v>0</v>
      </c>
    </row>
    <row r="199" ht="22.5" customHeight="1">
      <c r="A199" s="4">
        <v>192.0</v>
      </c>
      <c r="B199" s="20">
        <f t="shared" ref="B199:C199" si="214">SUM(G199,L199,Q199,V199,AA199,AF199,AK199,AP199,AU199,AZ199)</f>
        <v>0</v>
      </c>
      <c r="C199" s="20">
        <f t="shared" si="214"/>
        <v>0</v>
      </c>
      <c r="D199" s="20">
        <f t="shared" si="3"/>
        <v>0</v>
      </c>
      <c r="E199" s="20">
        <f t="shared" si="4"/>
        <v>0</v>
      </c>
      <c r="F199" s="20">
        <f>MAX(0,Overview!$B$11-D199)</f>
        <v>0</v>
      </c>
      <c r="G199" s="20">
        <f t="shared" si="16"/>
        <v>0</v>
      </c>
      <c r="H199" s="20">
        <f>ROUND(G199*Priority!D8/12,2)</f>
        <v>0</v>
      </c>
      <c r="I199" s="20">
        <f>MIN(G199+H199,Priority!E8)</f>
        <v>0</v>
      </c>
      <c r="J199" s="20">
        <f>MIN(MAX(0,G199+H199-I199),MAX(0,Overview!$B$11-SUM(I199,N199,S199,X199,AC199,AH199,AM199,AR199,AW199,BB199)))</f>
        <v>0</v>
      </c>
      <c r="K199" s="20">
        <f t="shared" si="5"/>
        <v>0</v>
      </c>
      <c r="L199" s="20">
        <f t="shared" si="17"/>
        <v>0</v>
      </c>
      <c r="M199" s="20">
        <f>ROUND(L199*Priority!D9/12,2)</f>
        <v>0</v>
      </c>
      <c r="N199" s="20">
        <f>MIN(L199+M199,Priority!E9)</f>
        <v>0</v>
      </c>
      <c r="O199" s="20">
        <f>MIN(MAX(0,L199+M199-N199),MAX(0,Overview!$B$11-SUM(I199,N199,S199,X199,AC199,AH199,AM199,AR199,AW199,BB199)-SUM(J199)))</f>
        <v>0</v>
      </c>
      <c r="P199" s="20">
        <f t="shared" si="6"/>
        <v>0</v>
      </c>
      <c r="Q199" s="20">
        <f t="shared" si="18"/>
        <v>0</v>
      </c>
      <c r="R199" s="20">
        <f>ROUND(Q199*Priority!D10/12,2)</f>
        <v>0</v>
      </c>
      <c r="S199" s="20">
        <f>MIN(Q199+R199,Priority!E10)</f>
        <v>0</v>
      </c>
      <c r="T199" s="20">
        <f>MIN(MAX(0,Q199+R199-S199),MAX(0,Overview!$B$11-SUM(I199,N199,S199,X199,AC199,AH199,AM199,AR199,AW199,BB199)-SUM(J199,O199)))</f>
        <v>0</v>
      </c>
      <c r="U199" s="20">
        <f t="shared" si="7"/>
        <v>0</v>
      </c>
      <c r="V199" s="20">
        <f t="shared" si="19"/>
        <v>0</v>
      </c>
      <c r="W199" s="20">
        <f>ROUND(V199*Priority!D11/12,2)</f>
        <v>0</v>
      </c>
      <c r="X199" s="20">
        <f>MIN(V199+W199,Priority!E11)</f>
        <v>0</v>
      </c>
      <c r="Y199" s="20">
        <f>MIN(MAX(0,V199+W199-X199),MAX(0,Overview!$B$11-SUM(I199,N199,S199,X199,AC199,AH199,AM199,AR199,AW199,BB199)-SUM(J199,O199,T199)))</f>
        <v>0</v>
      </c>
      <c r="Z199" s="20">
        <f t="shared" si="8"/>
        <v>0</v>
      </c>
      <c r="AA199" s="20">
        <f t="shared" si="20"/>
        <v>0</v>
      </c>
      <c r="AB199" s="20">
        <f>ROUND(AA199*Priority!D12/12,2)</f>
        <v>0</v>
      </c>
      <c r="AC199" s="20">
        <f>MIN(AA199+AB199,Priority!E12)</f>
        <v>0</v>
      </c>
      <c r="AD199" s="20">
        <f>MIN(MAX(0,AA199+AB199-AC199),MAX(0,Overview!$B$11-SUM(I199,N199,S199,X199,AC199,AH199,AM199,AR199,AW199,BB199)-SUM(J199,O199,T199,Y199)))</f>
        <v>0</v>
      </c>
      <c r="AE199" s="20">
        <f t="shared" si="9"/>
        <v>0</v>
      </c>
      <c r="AF199" s="20">
        <f t="shared" si="21"/>
        <v>0</v>
      </c>
      <c r="AG199" s="20">
        <f>ROUND(AF199*Priority!D13/12,2)</f>
        <v>0</v>
      </c>
      <c r="AH199" s="20">
        <f>MIN(AF199+AG199,Priority!E13)</f>
        <v>0</v>
      </c>
      <c r="AI199" s="20">
        <f>MIN(MAX(0,AF199+AG199-AH199),MAX(0,Overview!$B$11-SUM(I199,N199,S199,X199,AC199,AH199,AM199,AR199,AW199,BB199)-SUM(J199,O199,T199,Y199,AD199)))</f>
        <v>0</v>
      </c>
      <c r="AJ199" s="20">
        <f t="shared" si="10"/>
        <v>0</v>
      </c>
      <c r="AK199" s="20">
        <f t="shared" si="22"/>
        <v>0</v>
      </c>
      <c r="AL199" s="20">
        <f>ROUND(AK199*Priority!D14/12,2)</f>
        <v>0</v>
      </c>
      <c r="AM199" s="20">
        <f>MIN(AK199+AL199,Priority!E14)</f>
        <v>0</v>
      </c>
      <c r="AN199" s="20">
        <f>MIN(MAX(0,AK199+AL199-AM199),MAX(0,Overview!$B$11-SUM(I199,N199,S199,X199,AC199,AH199,AM199,AR199,AW199,BB199)-SUM(J199,O199,T199,Y199,AD199,AI199)))</f>
        <v>0</v>
      </c>
      <c r="AO199" s="20">
        <f t="shared" si="11"/>
        <v>0</v>
      </c>
      <c r="AP199" s="20">
        <f t="shared" si="23"/>
        <v>0</v>
      </c>
      <c r="AQ199" s="20">
        <f>ROUND(AP199*Priority!D15/12,2)</f>
        <v>0</v>
      </c>
      <c r="AR199" s="20">
        <f>MIN(AP199+AQ199,Priority!E15)</f>
        <v>0</v>
      </c>
      <c r="AS199" s="20">
        <f>MIN(MAX(0,AP199+AQ199-AR199),MAX(0,Overview!$B$11-SUM(I199,N199,S199,X199,AC199,AH199,AM199,AR199,AW199,BB199)-SUM(J199,O199,T199,Y199,AD199,AI199,AN199)))</f>
        <v>0</v>
      </c>
      <c r="AT199" s="20">
        <f t="shared" si="12"/>
        <v>0</v>
      </c>
      <c r="AU199" s="20">
        <f t="shared" si="24"/>
        <v>0</v>
      </c>
      <c r="AV199" s="20">
        <f>ROUND(AU199*Priority!D16/12,2)</f>
        <v>0</v>
      </c>
      <c r="AW199" s="20">
        <f>MIN(AU199+AV199,Priority!E16)</f>
        <v>0</v>
      </c>
      <c r="AX199" s="20">
        <f>MIN(MAX(0,AU199+AV199-AW199),MAX(0,Overview!$B$11-SUM(I199,N199,S199,X199,AC199,AH199,AM199,AR199,AW199,BB199)-SUM(J199,O199,T199,Y199,AD199,AI199,AN199,AS199)))</f>
        <v>0</v>
      </c>
      <c r="AY199" s="20">
        <f t="shared" si="13"/>
        <v>0</v>
      </c>
      <c r="AZ199" s="20">
        <f t="shared" si="25"/>
        <v>0</v>
      </c>
      <c r="BA199" s="20">
        <f>ROUND(AZ199*Priority!D17/12,2)</f>
        <v>0</v>
      </c>
      <c r="BB199" s="20">
        <f>MIN(AZ199+BA199,Priority!E17)</f>
        <v>0</v>
      </c>
      <c r="BC199" s="20">
        <f>MIN(MAX(0,AZ199+BA199-BB199),MAX(0,Overview!$B$11-SUM(I199,N199,S199,X199,AC199,AH199,AM199,AR199,AW199,BB199)-SUM(J199,O199,T199,Y199,AD199,AI199,AN199,AS199,AX199)))</f>
        <v>0</v>
      </c>
      <c r="BD199" s="20">
        <f t="shared" si="14"/>
        <v>0</v>
      </c>
    </row>
    <row r="200" ht="22.5" customHeight="1">
      <c r="A200" s="4">
        <v>193.0</v>
      </c>
      <c r="B200" s="20">
        <f t="shared" ref="B200:C200" si="215">SUM(G200,L200,Q200,V200,AA200,AF200,AK200,AP200,AU200,AZ200)</f>
        <v>0</v>
      </c>
      <c r="C200" s="20">
        <f t="shared" si="215"/>
        <v>0</v>
      </c>
      <c r="D200" s="20">
        <f t="shared" si="3"/>
        <v>0</v>
      </c>
      <c r="E200" s="20">
        <f t="shared" si="4"/>
        <v>0</v>
      </c>
      <c r="F200" s="20">
        <f>MAX(0,Overview!$B$11-D200)</f>
        <v>0</v>
      </c>
      <c r="G200" s="20">
        <f t="shared" si="16"/>
        <v>0</v>
      </c>
      <c r="H200" s="20">
        <f>ROUND(G200*Priority!D8/12,2)</f>
        <v>0</v>
      </c>
      <c r="I200" s="20">
        <f>MIN(G200+H200,Priority!E8)</f>
        <v>0</v>
      </c>
      <c r="J200" s="20">
        <f>MIN(MAX(0,G200+H200-I200),MAX(0,Overview!$B$11-SUM(I200,N200,S200,X200,AC200,AH200,AM200,AR200,AW200,BB200)))</f>
        <v>0</v>
      </c>
      <c r="K200" s="20">
        <f t="shared" si="5"/>
        <v>0</v>
      </c>
      <c r="L200" s="20">
        <f t="shared" si="17"/>
        <v>0</v>
      </c>
      <c r="M200" s="20">
        <f>ROUND(L200*Priority!D9/12,2)</f>
        <v>0</v>
      </c>
      <c r="N200" s="20">
        <f>MIN(L200+M200,Priority!E9)</f>
        <v>0</v>
      </c>
      <c r="O200" s="20">
        <f>MIN(MAX(0,L200+M200-N200),MAX(0,Overview!$B$11-SUM(I200,N200,S200,X200,AC200,AH200,AM200,AR200,AW200,BB200)-SUM(J200)))</f>
        <v>0</v>
      </c>
      <c r="P200" s="20">
        <f t="shared" si="6"/>
        <v>0</v>
      </c>
      <c r="Q200" s="20">
        <f t="shared" si="18"/>
        <v>0</v>
      </c>
      <c r="R200" s="20">
        <f>ROUND(Q200*Priority!D10/12,2)</f>
        <v>0</v>
      </c>
      <c r="S200" s="20">
        <f>MIN(Q200+R200,Priority!E10)</f>
        <v>0</v>
      </c>
      <c r="T200" s="20">
        <f>MIN(MAX(0,Q200+R200-S200),MAX(0,Overview!$B$11-SUM(I200,N200,S200,X200,AC200,AH200,AM200,AR200,AW200,BB200)-SUM(J200,O200)))</f>
        <v>0</v>
      </c>
      <c r="U200" s="20">
        <f t="shared" si="7"/>
        <v>0</v>
      </c>
      <c r="V200" s="20">
        <f t="shared" si="19"/>
        <v>0</v>
      </c>
      <c r="W200" s="20">
        <f>ROUND(V200*Priority!D11/12,2)</f>
        <v>0</v>
      </c>
      <c r="X200" s="20">
        <f>MIN(V200+W200,Priority!E11)</f>
        <v>0</v>
      </c>
      <c r="Y200" s="20">
        <f>MIN(MAX(0,V200+W200-X200),MAX(0,Overview!$B$11-SUM(I200,N200,S200,X200,AC200,AH200,AM200,AR200,AW200,BB200)-SUM(J200,O200,T200)))</f>
        <v>0</v>
      </c>
      <c r="Z200" s="20">
        <f t="shared" si="8"/>
        <v>0</v>
      </c>
      <c r="AA200" s="20">
        <f t="shared" si="20"/>
        <v>0</v>
      </c>
      <c r="AB200" s="20">
        <f>ROUND(AA200*Priority!D12/12,2)</f>
        <v>0</v>
      </c>
      <c r="AC200" s="20">
        <f>MIN(AA200+AB200,Priority!E12)</f>
        <v>0</v>
      </c>
      <c r="AD200" s="20">
        <f>MIN(MAX(0,AA200+AB200-AC200),MAX(0,Overview!$B$11-SUM(I200,N200,S200,X200,AC200,AH200,AM200,AR200,AW200,BB200)-SUM(J200,O200,T200,Y200)))</f>
        <v>0</v>
      </c>
      <c r="AE200" s="20">
        <f t="shared" si="9"/>
        <v>0</v>
      </c>
      <c r="AF200" s="20">
        <f t="shared" si="21"/>
        <v>0</v>
      </c>
      <c r="AG200" s="20">
        <f>ROUND(AF200*Priority!D13/12,2)</f>
        <v>0</v>
      </c>
      <c r="AH200" s="20">
        <f>MIN(AF200+AG200,Priority!E13)</f>
        <v>0</v>
      </c>
      <c r="AI200" s="20">
        <f>MIN(MAX(0,AF200+AG200-AH200),MAX(0,Overview!$B$11-SUM(I200,N200,S200,X200,AC200,AH200,AM200,AR200,AW200,BB200)-SUM(J200,O200,T200,Y200,AD200)))</f>
        <v>0</v>
      </c>
      <c r="AJ200" s="20">
        <f t="shared" si="10"/>
        <v>0</v>
      </c>
      <c r="AK200" s="20">
        <f t="shared" si="22"/>
        <v>0</v>
      </c>
      <c r="AL200" s="20">
        <f>ROUND(AK200*Priority!D14/12,2)</f>
        <v>0</v>
      </c>
      <c r="AM200" s="20">
        <f>MIN(AK200+AL200,Priority!E14)</f>
        <v>0</v>
      </c>
      <c r="AN200" s="20">
        <f>MIN(MAX(0,AK200+AL200-AM200),MAX(0,Overview!$B$11-SUM(I200,N200,S200,X200,AC200,AH200,AM200,AR200,AW200,BB200)-SUM(J200,O200,T200,Y200,AD200,AI200)))</f>
        <v>0</v>
      </c>
      <c r="AO200" s="20">
        <f t="shared" si="11"/>
        <v>0</v>
      </c>
      <c r="AP200" s="20">
        <f t="shared" si="23"/>
        <v>0</v>
      </c>
      <c r="AQ200" s="20">
        <f>ROUND(AP200*Priority!D15/12,2)</f>
        <v>0</v>
      </c>
      <c r="AR200" s="20">
        <f>MIN(AP200+AQ200,Priority!E15)</f>
        <v>0</v>
      </c>
      <c r="AS200" s="20">
        <f>MIN(MAX(0,AP200+AQ200-AR200),MAX(0,Overview!$B$11-SUM(I200,N200,S200,X200,AC200,AH200,AM200,AR200,AW200,BB200)-SUM(J200,O200,T200,Y200,AD200,AI200,AN200)))</f>
        <v>0</v>
      </c>
      <c r="AT200" s="20">
        <f t="shared" si="12"/>
        <v>0</v>
      </c>
      <c r="AU200" s="20">
        <f t="shared" si="24"/>
        <v>0</v>
      </c>
      <c r="AV200" s="20">
        <f>ROUND(AU200*Priority!D16/12,2)</f>
        <v>0</v>
      </c>
      <c r="AW200" s="20">
        <f>MIN(AU200+AV200,Priority!E16)</f>
        <v>0</v>
      </c>
      <c r="AX200" s="20">
        <f>MIN(MAX(0,AU200+AV200-AW200),MAX(0,Overview!$B$11-SUM(I200,N200,S200,X200,AC200,AH200,AM200,AR200,AW200,BB200)-SUM(J200,O200,T200,Y200,AD200,AI200,AN200,AS200)))</f>
        <v>0</v>
      </c>
      <c r="AY200" s="20">
        <f t="shared" si="13"/>
        <v>0</v>
      </c>
      <c r="AZ200" s="20">
        <f t="shared" si="25"/>
        <v>0</v>
      </c>
      <c r="BA200" s="20">
        <f>ROUND(AZ200*Priority!D17/12,2)</f>
        <v>0</v>
      </c>
      <c r="BB200" s="20">
        <f>MIN(AZ200+BA200,Priority!E17)</f>
        <v>0</v>
      </c>
      <c r="BC200" s="20">
        <f>MIN(MAX(0,AZ200+BA200-BB200),MAX(0,Overview!$B$11-SUM(I200,N200,S200,X200,AC200,AH200,AM200,AR200,AW200,BB200)-SUM(J200,O200,T200,Y200,AD200,AI200,AN200,AS200,AX200)))</f>
        <v>0</v>
      </c>
      <c r="BD200" s="20">
        <f t="shared" si="14"/>
        <v>0</v>
      </c>
    </row>
    <row r="201" ht="22.5" customHeight="1">
      <c r="A201" s="4">
        <v>194.0</v>
      </c>
      <c r="B201" s="20">
        <f t="shared" ref="B201:C201" si="216">SUM(G201,L201,Q201,V201,AA201,AF201,AK201,AP201,AU201,AZ201)</f>
        <v>0</v>
      </c>
      <c r="C201" s="20">
        <f t="shared" si="216"/>
        <v>0</v>
      </c>
      <c r="D201" s="20">
        <f t="shared" si="3"/>
        <v>0</v>
      </c>
      <c r="E201" s="20">
        <f t="shared" si="4"/>
        <v>0</v>
      </c>
      <c r="F201" s="20">
        <f>MAX(0,Overview!$B$11-D201)</f>
        <v>0</v>
      </c>
      <c r="G201" s="20">
        <f t="shared" si="16"/>
        <v>0</v>
      </c>
      <c r="H201" s="20">
        <f>ROUND(G201*Priority!D8/12,2)</f>
        <v>0</v>
      </c>
      <c r="I201" s="20">
        <f>MIN(G201+H201,Priority!E8)</f>
        <v>0</v>
      </c>
      <c r="J201" s="20">
        <f>MIN(MAX(0,G201+H201-I201),MAX(0,Overview!$B$11-SUM(I201,N201,S201,X201,AC201,AH201,AM201,AR201,AW201,BB201)))</f>
        <v>0</v>
      </c>
      <c r="K201" s="20">
        <f t="shared" si="5"/>
        <v>0</v>
      </c>
      <c r="L201" s="20">
        <f t="shared" si="17"/>
        <v>0</v>
      </c>
      <c r="M201" s="20">
        <f>ROUND(L201*Priority!D9/12,2)</f>
        <v>0</v>
      </c>
      <c r="N201" s="20">
        <f>MIN(L201+M201,Priority!E9)</f>
        <v>0</v>
      </c>
      <c r="O201" s="20">
        <f>MIN(MAX(0,L201+M201-N201),MAX(0,Overview!$B$11-SUM(I201,N201,S201,X201,AC201,AH201,AM201,AR201,AW201,BB201)-SUM(J201)))</f>
        <v>0</v>
      </c>
      <c r="P201" s="20">
        <f t="shared" si="6"/>
        <v>0</v>
      </c>
      <c r="Q201" s="20">
        <f t="shared" si="18"/>
        <v>0</v>
      </c>
      <c r="R201" s="20">
        <f>ROUND(Q201*Priority!D10/12,2)</f>
        <v>0</v>
      </c>
      <c r="S201" s="20">
        <f>MIN(Q201+R201,Priority!E10)</f>
        <v>0</v>
      </c>
      <c r="T201" s="20">
        <f>MIN(MAX(0,Q201+R201-S201),MAX(0,Overview!$B$11-SUM(I201,N201,S201,X201,AC201,AH201,AM201,AR201,AW201,BB201)-SUM(J201,O201)))</f>
        <v>0</v>
      </c>
      <c r="U201" s="20">
        <f t="shared" si="7"/>
        <v>0</v>
      </c>
      <c r="V201" s="20">
        <f t="shared" si="19"/>
        <v>0</v>
      </c>
      <c r="W201" s="20">
        <f>ROUND(V201*Priority!D11/12,2)</f>
        <v>0</v>
      </c>
      <c r="X201" s="20">
        <f>MIN(V201+W201,Priority!E11)</f>
        <v>0</v>
      </c>
      <c r="Y201" s="20">
        <f>MIN(MAX(0,V201+W201-X201),MAX(0,Overview!$B$11-SUM(I201,N201,S201,X201,AC201,AH201,AM201,AR201,AW201,BB201)-SUM(J201,O201,T201)))</f>
        <v>0</v>
      </c>
      <c r="Z201" s="20">
        <f t="shared" si="8"/>
        <v>0</v>
      </c>
      <c r="AA201" s="20">
        <f t="shared" si="20"/>
        <v>0</v>
      </c>
      <c r="AB201" s="20">
        <f>ROUND(AA201*Priority!D12/12,2)</f>
        <v>0</v>
      </c>
      <c r="AC201" s="20">
        <f>MIN(AA201+AB201,Priority!E12)</f>
        <v>0</v>
      </c>
      <c r="AD201" s="20">
        <f>MIN(MAX(0,AA201+AB201-AC201),MAX(0,Overview!$B$11-SUM(I201,N201,S201,X201,AC201,AH201,AM201,AR201,AW201,BB201)-SUM(J201,O201,T201,Y201)))</f>
        <v>0</v>
      </c>
      <c r="AE201" s="20">
        <f t="shared" si="9"/>
        <v>0</v>
      </c>
      <c r="AF201" s="20">
        <f t="shared" si="21"/>
        <v>0</v>
      </c>
      <c r="AG201" s="20">
        <f>ROUND(AF201*Priority!D13/12,2)</f>
        <v>0</v>
      </c>
      <c r="AH201" s="20">
        <f>MIN(AF201+AG201,Priority!E13)</f>
        <v>0</v>
      </c>
      <c r="AI201" s="20">
        <f>MIN(MAX(0,AF201+AG201-AH201),MAX(0,Overview!$B$11-SUM(I201,N201,S201,X201,AC201,AH201,AM201,AR201,AW201,BB201)-SUM(J201,O201,T201,Y201,AD201)))</f>
        <v>0</v>
      </c>
      <c r="AJ201" s="20">
        <f t="shared" si="10"/>
        <v>0</v>
      </c>
      <c r="AK201" s="20">
        <f t="shared" si="22"/>
        <v>0</v>
      </c>
      <c r="AL201" s="20">
        <f>ROUND(AK201*Priority!D14/12,2)</f>
        <v>0</v>
      </c>
      <c r="AM201" s="20">
        <f>MIN(AK201+AL201,Priority!E14)</f>
        <v>0</v>
      </c>
      <c r="AN201" s="20">
        <f>MIN(MAX(0,AK201+AL201-AM201),MAX(0,Overview!$B$11-SUM(I201,N201,S201,X201,AC201,AH201,AM201,AR201,AW201,BB201)-SUM(J201,O201,T201,Y201,AD201,AI201)))</f>
        <v>0</v>
      </c>
      <c r="AO201" s="20">
        <f t="shared" si="11"/>
        <v>0</v>
      </c>
      <c r="AP201" s="20">
        <f t="shared" si="23"/>
        <v>0</v>
      </c>
      <c r="AQ201" s="20">
        <f>ROUND(AP201*Priority!D15/12,2)</f>
        <v>0</v>
      </c>
      <c r="AR201" s="20">
        <f>MIN(AP201+AQ201,Priority!E15)</f>
        <v>0</v>
      </c>
      <c r="AS201" s="20">
        <f>MIN(MAX(0,AP201+AQ201-AR201),MAX(0,Overview!$B$11-SUM(I201,N201,S201,X201,AC201,AH201,AM201,AR201,AW201,BB201)-SUM(J201,O201,T201,Y201,AD201,AI201,AN201)))</f>
        <v>0</v>
      </c>
      <c r="AT201" s="20">
        <f t="shared" si="12"/>
        <v>0</v>
      </c>
      <c r="AU201" s="20">
        <f t="shared" si="24"/>
        <v>0</v>
      </c>
      <c r="AV201" s="20">
        <f>ROUND(AU201*Priority!D16/12,2)</f>
        <v>0</v>
      </c>
      <c r="AW201" s="20">
        <f>MIN(AU201+AV201,Priority!E16)</f>
        <v>0</v>
      </c>
      <c r="AX201" s="20">
        <f>MIN(MAX(0,AU201+AV201-AW201),MAX(0,Overview!$B$11-SUM(I201,N201,S201,X201,AC201,AH201,AM201,AR201,AW201,BB201)-SUM(J201,O201,T201,Y201,AD201,AI201,AN201,AS201)))</f>
        <v>0</v>
      </c>
      <c r="AY201" s="20">
        <f t="shared" si="13"/>
        <v>0</v>
      </c>
      <c r="AZ201" s="20">
        <f t="shared" si="25"/>
        <v>0</v>
      </c>
      <c r="BA201" s="20">
        <f>ROUND(AZ201*Priority!D17/12,2)</f>
        <v>0</v>
      </c>
      <c r="BB201" s="20">
        <f>MIN(AZ201+BA201,Priority!E17)</f>
        <v>0</v>
      </c>
      <c r="BC201" s="20">
        <f>MIN(MAX(0,AZ201+BA201-BB201),MAX(0,Overview!$B$11-SUM(I201,N201,S201,X201,AC201,AH201,AM201,AR201,AW201,BB201)-SUM(J201,O201,T201,Y201,AD201,AI201,AN201,AS201,AX201)))</f>
        <v>0</v>
      </c>
      <c r="BD201" s="20">
        <f t="shared" si="14"/>
        <v>0</v>
      </c>
    </row>
    <row r="202" ht="22.5" customHeight="1">
      <c r="A202" s="4">
        <v>195.0</v>
      </c>
      <c r="B202" s="20">
        <f t="shared" ref="B202:C202" si="217">SUM(G202,L202,Q202,V202,AA202,AF202,AK202,AP202,AU202,AZ202)</f>
        <v>0</v>
      </c>
      <c r="C202" s="20">
        <f t="shared" si="217"/>
        <v>0</v>
      </c>
      <c r="D202" s="20">
        <f t="shared" si="3"/>
        <v>0</v>
      </c>
      <c r="E202" s="20">
        <f t="shared" si="4"/>
        <v>0</v>
      </c>
      <c r="F202" s="20">
        <f>MAX(0,Overview!$B$11-D202)</f>
        <v>0</v>
      </c>
      <c r="G202" s="20">
        <f t="shared" si="16"/>
        <v>0</v>
      </c>
      <c r="H202" s="20">
        <f>ROUND(G202*Priority!D8/12,2)</f>
        <v>0</v>
      </c>
      <c r="I202" s="20">
        <f>MIN(G202+H202,Priority!E8)</f>
        <v>0</v>
      </c>
      <c r="J202" s="20">
        <f>MIN(MAX(0,G202+H202-I202),MAX(0,Overview!$B$11-SUM(I202,N202,S202,X202,AC202,AH202,AM202,AR202,AW202,BB202)))</f>
        <v>0</v>
      </c>
      <c r="K202" s="20">
        <f t="shared" si="5"/>
        <v>0</v>
      </c>
      <c r="L202" s="20">
        <f t="shared" si="17"/>
        <v>0</v>
      </c>
      <c r="M202" s="20">
        <f>ROUND(L202*Priority!D9/12,2)</f>
        <v>0</v>
      </c>
      <c r="N202" s="20">
        <f>MIN(L202+M202,Priority!E9)</f>
        <v>0</v>
      </c>
      <c r="O202" s="20">
        <f>MIN(MAX(0,L202+M202-N202),MAX(0,Overview!$B$11-SUM(I202,N202,S202,X202,AC202,AH202,AM202,AR202,AW202,BB202)-SUM(J202)))</f>
        <v>0</v>
      </c>
      <c r="P202" s="20">
        <f t="shared" si="6"/>
        <v>0</v>
      </c>
      <c r="Q202" s="20">
        <f t="shared" si="18"/>
        <v>0</v>
      </c>
      <c r="R202" s="20">
        <f>ROUND(Q202*Priority!D10/12,2)</f>
        <v>0</v>
      </c>
      <c r="S202" s="20">
        <f>MIN(Q202+R202,Priority!E10)</f>
        <v>0</v>
      </c>
      <c r="T202" s="20">
        <f>MIN(MAX(0,Q202+R202-S202),MAX(0,Overview!$B$11-SUM(I202,N202,S202,X202,AC202,AH202,AM202,AR202,AW202,BB202)-SUM(J202,O202)))</f>
        <v>0</v>
      </c>
      <c r="U202" s="20">
        <f t="shared" si="7"/>
        <v>0</v>
      </c>
      <c r="V202" s="20">
        <f t="shared" si="19"/>
        <v>0</v>
      </c>
      <c r="W202" s="20">
        <f>ROUND(V202*Priority!D11/12,2)</f>
        <v>0</v>
      </c>
      <c r="X202" s="20">
        <f>MIN(V202+W202,Priority!E11)</f>
        <v>0</v>
      </c>
      <c r="Y202" s="20">
        <f>MIN(MAX(0,V202+W202-X202),MAX(0,Overview!$B$11-SUM(I202,N202,S202,X202,AC202,AH202,AM202,AR202,AW202,BB202)-SUM(J202,O202,T202)))</f>
        <v>0</v>
      </c>
      <c r="Z202" s="20">
        <f t="shared" si="8"/>
        <v>0</v>
      </c>
      <c r="AA202" s="20">
        <f t="shared" si="20"/>
        <v>0</v>
      </c>
      <c r="AB202" s="20">
        <f>ROUND(AA202*Priority!D12/12,2)</f>
        <v>0</v>
      </c>
      <c r="AC202" s="20">
        <f>MIN(AA202+AB202,Priority!E12)</f>
        <v>0</v>
      </c>
      <c r="AD202" s="20">
        <f>MIN(MAX(0,AA202+AB202-AC202),MAX(0,Overview!$B$11-SUM(I202,N202,S202,X202,AC202,AH202,AM202,AR202,AW202,BB202)-SUM(J202,O202,T202,Y202)))</f>
        <v>0</v>
      </c>
      <c r="AE202" s="20">
        <f t="shared" si="9"/>
        <v>0</v>
      </c>
      <c r="AF202" s="20">
        <f t="shared" si="21"/>
        <v>0</v>
      </c>
      <c r="AG202" s="20">
        <f>ROUND(AF202*Priority!D13/12,2)</f>
        <v>0</v>
      </c>
      <c r="AH202" s="20">
        <f>MIN(AF202+AG202,Priority!E13)</f>
        <v>0</v>
      </c>
      <c r="AI202" s="20">
        <f>MIN(MAX(0,AF202+AG202-AH202),MAX(0,Overview!$B$11-SUM(I202,N202,S202,X202,AC202,AH202,AM202,AR202,AW202,BB202)-SUM(J202,O202,T202,Y202,AD202)))</f>
        <v>0</v>
      </c>
      <c r="AJ202" s="20">
        <f t="shared" si="10"/>
        <v>0</v>
      </c>
      <c r="AK202" s="20">
        <f t="shared" si="22"/>
        <v>0</v>
      </c>
      <c r="AL202" s="20">
        <f>ROUND(AK202*Priority!D14/12,2)</f>
        <v>0</v>
      </c>
      <c r="AM202" s="20">
        <f>MIN(AK202+AL202,Priority!E14)</f>
        <v>0</v>
      </c>
      <c r="AN202" s="20">
        <f>MIN(MAX(0,AK202+AL202-AM202),MAX(0,Overview!$B$11-SUM(I202,N202,S202,X202,AC202,AH202,AM202,AR202,AW202,BB202)-SUM(J202,O202,T202,Y202,AD202,AI202)))</f>
        <v>0</v>
      </c>
      <c r="AO202" s="20">
        <f t="shared" si="11"/>
        <v>0</v>
      </c>
      <c r="AP202" s="20">
        <f t="shared" si="23"/>
        <v>0</v>
      </c>
      <c r="AQ202" s="20">
        <f>ROUND(AP202*Priority!D15/12,2)</f>
        <v>0</v>
      </c>
      <c r="AR202" s="20">
        <f>MIN(AP202+AQ202,Priority!E15)</f>
        <v>0</v>
      </c>
      <c r="AS202" s="20">
        <f>MIN(MAX(0,AP202+AQ202-AR202),MAX(0,Overview!$B$11-SUM(I202,N202,S202,X202,AC202,AH202,AM202,AR202,AW202,BB202)-SUM(J202,O202,T202,Y202,AD202,AI202,AN202)))</f>
        <v>0</v>
      </c>
      <c r="AT202" s="20">
        <f t="shared" si="12"/>
        <v>0</v>
      </c>
      <c r="AU202" s="20">
        <f t="shared" si="24"/>
        <v>0</v>
      </c>
      <c r="AV202" s="20">
        <f>ROUND(AU202*Priority!D16/12,2)</f>
        <v>0</v>
      </c>
      <c r="AW202" s="20">
        <f>MIN(AU202+AV202,Priority!E16)</f>
        <v>0</v>
      </c>
      <c r="AX202" s="20">
        <f>MIN(MAX(0,AU202+AV202-AW202),MAX(0,Overview!$B$11-SUM(I202,N202,S202,X202,AC202,AH202,AM202,AR202,AW202,BB202)-SUM(J202,O202,T202,Y202,AD202,AI202,AN202,AS202)))</f>
        <v>0</v>
      </c>
      <c r="AY202" s="20">
        <f t="shared" si="13"/>
        <v>0</v>
      </c>
      <c r="AZ202" s="20">
        <f t="shared" si="25"/>
        <v>0</v>
      </c>
      <c r="BA202" s="20">
        <f>ROUND(AZ202*Priority!D17/12,2)</f>
        <v>0</v>
      </c>
      <c r="BB202" s="20">
        <f>MIN(AZ202+BA202,Priority!E17)</f>
        <v>0</v>
      </c>
      <c r="BC202" s="20">
        <f>MIN(MAX(0,AZ202+BA202-BB202),MAX(0,Overview!$B$11-SUM(I202,N202,S202,X202,AC202,AH202,AM202,AR202,AW202,BB202)-SUM(J202,O202,T202,Y202,AD202,AI202,AN202,AS202,AX202)))</f>
        <v>0</v>
      </c>
      <c r="BD202" s="20">
        <f t="shared" si="14"/>
        <v>0</v>
      </c>
    </row>
    <row r="203" ht="22.5" customHeight="1">
      <c r="A203" s="4">
        <v>196.0</v>
      </c>
      <c r="B203" s="20">
        <f t="shared" ref="B203:C203" si="218">SUM(G203,L203,Q203,V203,AA203,AF203,AK203,AP203,AU203,AZ203)</f>
        <v>0</v>
      </c>
      <c r="C203" s="20">
        <f t="shared" si="218"/>
        <v>0</v>
      </c>
      <c r="D203" s="20">
        <f t="shared" si="3"/>
        <v>0</v>
      </c>
      <c r="E203" s="20">
        <f t="shared" si="4"/>
        <v>0</v>
      </c>
      <c r="F203" s="20">
        <f>MAX(0,Overview!$B$11-D203)</f>
        <v>0</v>
      </c>
      <c r="G203" s="20">
        <f t="shared" si="16"/>
        <v>0</v>
      </c>
      <c r="H203" s="20">
        <f>ROUND(G203*Priority!D8/12,2)</f>
        <v>0</v>
      </c>
      <c r="I203" s="20">
        <f>MIN(G203+H203,Priority!E8)</f>
        <v>0</v>
      </c>
      <c r="J203" s="20">
        <f>MIN(MAX(0,G203+H203-I203),MAX(0,Overview!$B$11-SUM(I203,N203,S203,X203,AC203,AH203,AM203,AR203,AW203,BB203)))</f>
        <v>0</v>
      </c>
      <c r="K203" s="20">
        <f t="shared" si="5"/>
        <v>0</v>
      </c>
      <c r="L203" s="20">
        <f t="shared" si="17"/>
        <v>0</v>
      </c>
      <c r="M203" s="20">
        <f>ROUND(L203*Priority!D9/12,2)</f>
        <v>0</v>
      </c>
      <c r="N203" s="20">
        <f>MIN(L203+M203,Priority!E9)</f>
        <v>0</v>
      </c>
      <c r="O203" s="20">
        <f>MIN(MAX(0,L203+M203-N203),MAX(0,Overview!$B$11-SUM(I203,N203,S203,X203,AC203,AH203,AM203,AR203,AW203,BB203)-SUM(J203)))</f>
        <v>0</v>
      </c>
      <c r="P203" s="20">
        <f t="shared" si="6"/>
        <v>0</v>
      </c>
      <c r="Q203" s="20">
        <f t="shared" si="18"/>
        <v>0</v>
      </c>
      <c r="R203" s="20">
        <f>ROUND(Q203*Priority!D10/12,2)</f>
        <v>0</v>
      </c>
      <c r="S203" s="20">
        <f>MIN(Q203+R203,Priority!E10)</f>
        <v>0</v>
      </c>
      <c r="T203" s="20">
        <f>MIN(MAX(0,Q203+R203-S203),MAX(0,Overview!$B$11-SUM(I203,N203,S203,X203,AC203,AH203,AM203,AR203,AW203,BB203)-SUM(J203,O203)))</f>
        <v>0</v>
      </c>
      <c r="U203" s="20">
        <f t="shared" si="7"/>
        <v>0</v>
      </c>
      <c r="V203" s="20">
        <f t="shared" si="19"/>
        <v>0</v>
      </c>
      <c r="W203" s="20">
        <f>ROUND(V203*Priority!D11/12,2)</f>
        <v>0</v>
      </c>
      <c r="X203" s="20">
        <f>MIN(V203+W203,Priority!E11)</f>
        <v>0</v>
      </c>
      <c r="Y203" s="20">
        <f>MIN(MAX(0,V203+W203-X203),MAX(0,Overview!$B$11-SUM(I203,N203,S203,X203,AC203,AH203,AM203,AR203,AW203,BB203)-SUM(J203,O203,T203)))</f>
        <v>0</v>
      </c>
      <c r="Z203" s="20">
        <f t="shared" si="8"/>
        <v>0</v>
      </c>
      <c r="AA203" s="20">
        <f t="shared" si="20"/>
        <v>0</v>
      </c>
      <c r="AB203" s="20">
        <f>ROUND(AA203*Priority!D12/12,2)</f>
        <v>0</v>
      </c>
      <c r="AC203" s="20">
        <f>MIN(AA203+AB203,Priority!E12)</f>
        <v>0</v>
      </c>
      <c r="AD203" s="20">
        <f>MIN(MAX(0,AA203+AB203-AC203),MAX(0,Overview!$B$11-SUM(I203,N203,S203,X203,AC203,AH203,AM203,AR203,AW203,BB203)-SUM(J203,O203,T203,Y203)))</f>
        <v>0</v>
      </c>
      <c r="AE203" s="20">
        <f t="shared" si="9"/>
        <v>0</v>
      </c>
      <c r="AF203" s="20">
        <f t="shared" si="21"/>
        <v>0</v>
      </c>
      <c r="AG203" s="20">
        <f>ROUND(AF203*Priority!D13/12,2)</f>
        <v>0</v>
      </c>
      <c r="AH203" s="20">
        <f>MIN(AF203+AG203,Priority!E13)</f>
        <v>0</v>
      </c>
      <c r="AI203" s="20">
        <f>MIN(MAX(0,AF203+AG203-AH203),MAX(0,Overview!$B$11-SUM(I203,N203,S203,X203,AC203,AH203,AM203,AR203,AW203,BB203)-SUM(J203,O203,T203,Y203,AD203)))</f>
        <v>0</v>
      </c>
      <c r="AJ203" s="20">
        <f t="shared" si="10"/>
        <v>0</v>
      </c>
      <c r="AK203" s="20">
        <f t="shared" si="22"/>
        <v>0</v>
      </c>
      <c r="AL203" s="20">
        <f>ROUND(AK203*Priority!D14/12,2)</f>
        <v>0</v>
      </c>
      <c r="AM203" s="20">
        <f>MIN(AK203+AL203,Priority!E14)</f>
        <v>0</v>
      </c>
      <c r="AN203" s="20">
        <f>MIN(MAX(0,AK203+AL203-AM203),MAX(0,Overview!$B$11-SUM(I203,N203,S203,X203,AC203,AH203,AM203,AR203,AW203,BB203)-SUM(J203,O203,T203,Y203,AD203,AI203)))</f>
        <v>0</v>
      </c>
      <c r="AO203" s="20">
        <f t="shared" si="11"/>
        <v>0</v>
      </c>
      <c r="AP203" s="20">
        <f t="shared" si="23"/>
        <v>0</v>
      </c>
      <c r="AQ203" s="20">
        <f>ROUND(AP203*Priority!D15/12,2)</f>
        <v>0</v>
      </c>
      <c r="AR203" s="20">
        <f>MIN(AP203+AQ203,Priority!E15)</f>
        <v>0</v>
      </c>
      <c r="AS203" s="20">
        <f>MIN(MAX(0,AP203+AQ203-AR203),MAX(0,Overview!$B$11-SUM(I203,N203,S203,X203,AC203,AH203,AM203,AR203,AW203,BB203)-SUM(J203,O203,T203,Y203,AD203,AI203,AN203)))</f>
        <v>0</v>
      </c>
      <c r="AT203" s="20">
        <f t="shared" si="12"/>
        <v>0</v>
      </c>
      <c r="AU203" s="20">
        <f t="shared" si="24"/>
        <v>0</v>
      </c>
      <c r="AV203" s="20">
        <f>ROUND(AU203*Priority!D16/12,2)</f>
        <v>0</v>
      </c>
      <c r="AW203" s="20">
        <f>MIN(AU203+AV203,Priority!E16)</f>
        <v>0</v>
      </c>
      <c r="AX203" s="20">
        <f>MIN(MAX(0,AU203+AV203-AW203),MAX(0,Overview!$B$11-SUM(I203,N203,S203,X203,AC203,AH203,AM203,AR203,AW203,BB203)-SUM(J203,O203,T203,Y203,AD203,AI203,AN203,AS203)))</f>
        <v>0</v>
      </c>
      <c r="AY203" s="20">
        <f t="shared" si="13"/>
        <v>0</v>
      </c>
      <c r="AZ203" s="20">
        <f t="shared" si="25"/>
        <v>0</v>
      </c>
      <c r="BA203" s="20">
        <f>ROUND(AZ203*Priority!D17/12,2)</f>
        <v>0</v>
      </c>
      <c r="BB203" s="20">
        <f>MIN(AZ203+BA203,Priority!E17)</f>
        <v>0</v>
      </c>
      <c r="BC203" s="20">
        <f>MIN(MAX(0,AZ203+BA203-BB203),MAX(0,Overview!$B$11-SUM(I203,N203,S203,X203,AC203,AH203,AM203,AR203,AW203,BB203)-SUM(J203,O203,T203,Y203,AD203,AI203,AN203,AS203,AX203)))</f>
        <v>0</v>
      </c>
      <c r="BD203" s="20">
        <f t="shared" si="14"/>
        <v>0</v>
      </c>
    </row>
    <row r="204" ht="22.5" customHeight="1">
      <c r="A204" s="4">
        <v>197.0</v>
      </c>
      <c r="B204" s="20">
        <f t="shared" ref="B204:C204" si="219">SUM(G204,L204,Q204,V204,AA204,AF204,AK204,AP204,AU204,AZ204)</f>
        <v>0</v>
      </c>
      <c r="C204" s="20">
        <f t="shared" si="219"/>
        <v>0</v>
      </c>
      <c r="D204" s="20">
        <f t="shared" si="3"/>
        <v>0</v>
      </c>
      <c r="E204" s="20">
        <f t="shared" si="4"/>
        <v>0</v>
      </c>
      <c r="F204" s="20">
        <f>MAX(0,Overview!$B$11-D204)</f>
        <v>0</v>
      </c>
      <c r="G204" s="20">
        <f t="shared" si="16"/>
        <v>0</v>
      </c>
      <c r="H204" s="20">
        <f>ROUND(G204*Priority!D8/12,2)</f>
        <v>0</v>
      </c>
      <c r="I204" s="20">
        <f>MIN(G204+H204,Priority!E8)</f>
        <v>0</v>
      </c>
      <c r="J204" s="20">
        <f>MIN(MAX(0,G204+H204-I204),MAX(0,Overview!$B$11-SUM(I204,N204,S204,X204,AC204,AH204,AM204,AR204,AW204,BB204)))</f>
        <v>0</v>
      </c>
      <c r="K204" s="20">
        <f t="shared" si="5"/>
        <v>0</v>
      </c>
      <c r="L204" s="20">
        <f t="shared" si="17"/>
        <v>0</v>
      </c>
      <c r="M204" s="20">
        <f>ROUND(L204*Priority!D9/12,2)</f>
        <v>0</v>
      </c>
      <c r="N204" s="20">
        <f>MIN(L204+M204,Priority!E9)</f>
        <v>0</v>
      </c>
      <c r="O204" s="20">
        <f>MIN(MAX(0,L204+M204-N204),MAX(0,Overview!$B$11-SUM(I204,N204,S204,X204,AC204,AH204,AM204,AR204,AW204,BB204)-SUM(J204)))</f>
        <v>0</v>
      </c>
      <c r="P204" s="20">
        <f t="shared" si="6"/>
        <v>0</v>
      </c>
      <c r="Q204" s="20">
        <f t="shared" si="18"/>
        <v>0</v>
      </c>
      <c r="R204" s="20">
        <f>ROUND(Q204*Priority!D10/12,2)</f>
        <v>0</v>
      </c>
      <c r="S204" s="20">
        <f>MIN(Q204+R204,Priority!E10)</f>
        <v>0</v>
      </c>
      <c r="T204" s="20">
        <f>MIN(MAX(0,Q204+R204-S204),MAX(0,Overview!$B$11-SUM(I204,N204,S204,X204,AC204,AH204,AM204,AR204,AW204,BB204)-SUM(J204,O204)))</f>
        <v>0</v>
      </c>
      <c r="U204" s="20">
        <f t="shared" si="7"/>
        <v>0</v>
      </c>
      <c r="V204" s="20">
        <f t="shared" si="19"/>
        <v>0</v>
      </c>
      <c r="W204" s="20">
        <f>ROUND(V204*Priority!D11/12,2)</f>
        <v>0</v>
      </c>
      <c r="X204" s="20">
        <f>MIN(V204+W204,Priority!E11)</f>
        <v>0</v>
      </c>
      <c r="Y204" s="20">
        <f>MIN(MAX(0,V204+W204-X204),MAX(0,Overview!$B$11-SUM(I204,N204,S204,X204,AC204,AH204,AM204,AR204,AW204,BB204)-SUM(J204,O204,T204)))</f>
        <v>0</v>
      </c>
      <c r="Z204" s="20">
        <f t="shared" si="8"/>
        <v>0</v>
      </c>
      <c r="AA204" s="20">
        <f t="shared" si="20"/>
        <v>0</v>
      </c>
      <c r="AB204" s="20">
        <f>ROUND(AA204*Priority!D12/12,2)</f>
        <v>0</v>
      </c>
      <c r="AC204" s="20">
        <f>MIN(AA204+AB204,Priority!E12)</f>
        <v>0</v>
      </c>
      <c r="AD204" s="20">
        <f>MIN(MAX(0,AA204+AB204-AC204),MAX(0,Overview!$B$11-SUM(I204,N204,S204,X204,AC204,AH204,AM204,AR204,AW204,BB204)-SUM(J204,O204,T204,Y204)))</f>
        <v>0</v>
      </c>
      <c r="AE204" s="20">
        <f t="shared" si="9"/>
        <v>0</v>
      </c>
      <c r="AF204" s="20">
        <f t="shared" si="21"/>
        <v>0</v>
      </c>
      <c r="AG204" s="20">
        <f>ROUND(AF204*Priority!D13/12,2)</f>
        <v>0</v>
      </c>
      <c r="AH204" s="20">
        <f>MIN(AF204+AG204,Priority!E13)</f>
        <v>0</v>
      </c>
      <c r="AI204" s="20">
        <f>MIN(MAX(0,AF204+AG204-AH204),MAX(0,Overview!$B$11-SUM(I204,N204,S204,X204,AC204,AH204,AM204,AR204,AW204,BB204)-SUM(J204,O204,T204,Y204,AD204)))</f>
        <v>0</v>
      </c>
      <c r="AJ204" s="20">
        <f t="shared" si="10"/>
        <v>0</v>
      </c>
      <c r="AK204" s="20">
        <f t="shared" si="22"/>
        <v>0</v>
      </c>
      <c r="AL204" s="20">
        <f>ROUND(AK204*Priority!D14/12,2)</f>
        <v>0</v>
      </c>
      <c r="AM204" s="20">
        <f>MIN(AK204+AL204,Priority!E14)</f>
        <v>0</v>
      </c>
      <c r="AN204" s="20">
        <f>MIN(MAX(0,AK204+AL204-AM204),MAX(0,Overview!$B$11-SUM(I204,N204,S204,X204,AC204,AH204,AM204,AR204,AW204,BB204)-SUM(J204,O204,T204,Y204,AD204,AI204)))</f>
        <v>0</v>
      </c>
      <c r="AO204" s="20">
        <f t="shared" si="11"/>
        <v>0</v>
      </c>
      <c r="AP204" s="20">
        <f t="shared" si="23"/>
        <v>0</v>
      </c>
      <c r="AQ204" s="20">
        <f>ROUND(AP204*Priority!D15/12,2)</f>
        <v>0</v>
      </c>
      <c r="AR204" s="20">
        <f>MIN(AP204+AQ204,Priority!E15)</f>
        <v>0</v>
      </c>
      <c r="AS204" s="20">
        <f>MIN(MAX(0,AP204+AQ204-AR204),MAX(0,Overview!$B$11-SUM(I204,N204,S204,X204,AC204,AH204,AM204,AR204,AW204,BB204)-SUM(J204,O204,T204,Y204,AD204,AI204,AN204)))</f>
        <v>0</v>
      </c>
      <c r="AT204" s="20">
        <f t="shared" si="12"/>
        <v>0</v>
      </c>
      <c r="AU204" s="20">
        <f t="shared" si="24"/>
        <v>0</v>
      </c>
      <c r="AV204" s="20">
        <f>ROUND(AU204*Priority!D16/12,2)</f>
        <v>0</v>
      </c>
      <c r="AW204" s="20">
        <f>MIN(AU204+AV204,Priority!E16)</f>
        <v>0</v>
      </c>
      <c r="AX204" s="20">
        <f>MIN(MAX(0,AU204+AV204-AW204),MAX(0,Overview!$B$11-SUM(I204,N204,S204,X204,AC204,AH204,AM204,AR204,AW204,BB204)-SUM(J204,O204,T204,Y204,AD204,AI204,AN204,AS204)))</f>
        <v>0</v>
      </c>
      <c r="AY204" s="20">
        <f t="shared" si="13"/>
        <v>0</v>
      </c>
      <c r="AZ204" s="20">
        <f t="shared" si="25"/>
        <v>0</v>
      </c>
      <c r="BA204" s="20">
        <f>ROUND(AZ204*Priority!D17/12,2)</f>
        <v>0</v>
      </c>
      <c r="BB204" s="20">
        <f>MIN(AZ204+BA204,Priority!E17)</f>
        <v>0</v>
      </c>
      <c r="BC204" s="20">
        <f>MIN(MAX(0,AZ204+BA204-BB204),MAX(0,Overview!$B$11-SUM(I204,N204,S204,X204,AC204,AH204,AM204,AR204,AW204,BB204)-SUM(J204,O204,T204,Y204,AD204,AI204,AN204,AS204,AX204)))</f>
        <v>0</v>
      </c>
      <c r="BD204" s="20">
        <f t="shared" si="14"/>
        <v>0</v>
      </c>
    </row>
    <row r="205" ht="22.5" customHeight="1">
      <c r="A205" s="4">
        <v>198.0</v>
      </c>
      <c r="B205" s="20">
        <f t="shared" ref="B205:C205" si="220">SUM(G205,L205,Q205,V205,AA205,AF205,AK205,AP205,AU205,AZ205)</f>
        <v>0</v>
      </c>
      <c r="C205" s="20">
        <f t="shared" si="220"/>
        <v>0</v>
      </c>
      <c r="D205" s="20">
        <f t="shared" si="3"/>
        <v>0</v>
      </c>
      <c r="E205" s="20">
        <f t="shared" si="4"/>
        <v>0</v>
      </c>
      <c r="F205" s="20">
        <f>MAX(0,Overview!$B$11-D205)</f>
        <v>0</v>
      </c>
      <c r="G205" s="20">
        <f t="shared" si="16"/>
        <v>0</v>
      </c>
      <c r="H205" s="20">
        <f>ROUND(G205*Priority!D8/12,2)</f>
        <v>0</v>
      </c>
      <c r="I205" s="20">
        <f>MIN(G205+H205,Priority!E8)</f>
        <v>0</v>
      </c>
      <c r="J205" s="20">
        <f>MIN(MAX(0,G205+H205-I205),MAX(0,Overview!$B$11-SUM(I205,N205,S205,X205,AC205,AH205,AM205,AR205,AW205,BB205)))</f>
        <v>0</v>
      </c>
      <c r="K205" s="20">
        <f t="shared" si="5"/>
        <v>0</v>
      </c>
      <c r="L205" s="20">
        <f t="shared" si="17"/>
        <v>0</v>
      </c>
      <c r="M205" s="20">
        <f>ROUND(L205*Priority!D9/12,2)</f>
        <v>0</v>
      </c>
      <c r="N205" s="20">
        <f>MIN(L205+M205,Priority!E9)</f>
        <v>0</v>
      </c>
      <c r="O205" s="20">
        <f>MIN(MAX(0,L205+M205-N205),MAX(0,Overview!$B$11-SUM(I205,N205,S205,X205,AC205,AH205,AM205,AR205,AW205,BB205)-SUM(J205)))</f>
        <v>0</v>
      </c>
      <c r="P205" s="20">
        <f t="shared" si="6"/>
        <v>0</v>
      </c>
      <c r="Q205" s="20">
        <f t="shared" si="18"/>
        <v>0</v>
      </c>
      <c r="R205" s="20">
        <f>ROUND(Q205*Priority!D10/12,2)</f>
        <v>0</v>
      </c>
      <c r="S205" s="20">
        <f>MIN(Q205+R205,Priority!E10)</f>
        <v>0</v>
      </c>
      <c r="T205" s="20">
        <f>MIN(MAX(0,Q205+R205-S205),MAX(0,Overview!$B$11-SUM(I205,N205,S205,X205,AC205,AH205,AM205,AR205,AW205,BB205)-SUM(J205,O205)))</f>
        <v>0</v>
      </c>
      <c r="U205" s="20">
        <f t="shared" si="7"/>
        <v>0</v>
      </c>
      <c r="V205" s="20">
        <f t="shared" si="19"/>
        <v>0</v>
      </c>
      <c r="W205" s="20">
        <f>ROUND(V205*Priority!D11/12,2)</f>
        <v>0</v>
      </c>
      <c r="X205" s="20">
        <f>MIN(V205+W205,Priority!E11)</f>
        <v>0</v>
      </c>
      <c r="Y205" s="20">
        <f>MIN(MAX(0,V205+W205-X205),MAX(0,Overview!$B$11-SUM(I205,N205,S205,X205,AC205,AH205,AM205,AR205,AW205,BB205)-SUM(J205,O205,T205)))</f>
        <v>0</v>
      </c>
      <c r="Z205" s="20">
        <f t="shared" si="8"/>
        <v>0</v>
      </c>
      <c r="AA205" s="20">
        <f t="shared" si="20"/>
        <v>0</v>
      </c>
      <c r="AB205" s="20">
        <f>ROUND(AA205*Priority!D12/12,2)</f>
        <v>0</v>
      </c>
      <c r="AC205" s="20">
        <f>MIN(AA205+AB205,Priority!E12)</f>
        <v>0</v>
      </c>
      <c r="AD205" s="20">
        <f>MIN(MAX(0,AA205+AB205-AC205),MAX(0,Overview!$B$11-SUM(I205,N205,S205,X205,AC205,AH205,AM205,AR205,AW205,BB205)-SUM(J205,O205,T205,Y205)))</f>
        <v>0</v>
      </c>
      <c r="AE205" s="20">
        <f t="shared" si="9"/>
        <v>0</v>
      </c>
      <c r="AF205" s="20">
        <f t="shared" si="21"/>
        <v>0</v>
      </c>
      <c r="AG205" s="20">
        <f>ROUND(AF205*Priority!D13/12,2)</f>
        <v>0</v>
      </c>
      <c r="AH205" s="20">
        <f>MIN(AF205+AG205,Priority!E13)</f>
        <v>0</v>
      </c>
      <c r="AI205" s="20">
        <f>MIN(MAX(0,AF205+AG205-AH205),MAX(0,Overview!$B$11-SUM(I205,N205,S205,X205,AC205,AH205,AM205,AR205,AW205,BB205)-SUM(J205,O205,T205,Y205,AD205)))</f>
        <v>0</v>
      </c>
      <c r="AJ205" s="20">
        <f t="shared" si="10"/>
        <v>0</v>
      </c>
      <c r="AK205" s="20">
        <f t="shared" si="22"/>
        <v>0</v>
      </c>
      <c r="AL205" s="20">
        <f>ROUND(AK205*Priority!D14/12,2)</f>
        <v>0</v>
      </c>
      <c r="AM205" s="20">
        <f>MIN(AK205+AL205,Priority!E14)</f>
        <v>0</v>
      </c>
      <c r="AN205" s="20">
        <f>MIN(MAX(0,AK205+AL205-AM205),MAX(0,Overview!$B$11-SUM(I205,N205,S205,X205,AC205,AH205,AM205,AR205,AW205,BB205)-SUM(J205,O205,T205,Y205,AD205,AI205)))</f>
        <v>0</v>
      </c>
      <c r="AO205" s="20">
        <f t="shared" si="11"/>
        <v>0</v>
      </c>
      <c r="AP205" s="20">
        <f t="shared" si="23"/>
        <v>0</v>
      </c>
      <c r="AQ205" s="20">
        <f>ROUND(AP205*Priority!D15/12,2)</f>
        <v>0</v>
      </c>
      <c r="AR205" s="20">
        <f>MIN(AP205+AQ205,Priority!E15)</f>
        <v>0</v>
      </c>
      <c r="AS205" s="20">
        <f>MIN(MAX(0,AP205+AQ205-AR205),MAX(0,Overview!$B$11-SUM(I205,N205,S205,X205,AC205,AH205,AM205,AR205,AW205,BB205)-SUM(J205,O205,T205,Y205,AD205,AI205,AN205)))</f>
        <v>0</v>
      </c>
      <c r="AT205" s="20">
        <f t="shared" si="12"/>
        <v>0</v>
      </c>
      <c r="AU205" s="20">
        <f t="shared" si="24"/>
        <v>0</v>
      </c>
      <c r="AV205" s="20">
        <f>ROUND(AU205*Priority!D16/12,2)</f>
        <v>0</v>
      </c>
      <c r="AW205" s="20">
        <f>MIN(AU205+AV205,Priority!E16)</f>
        <v>0</v>
      </c>
      <c r="AX205" s="20">
        <f>MIN(MAX(0,AU205+AV205-AW205),MAX(0,Overview!$B$11-SUM(I205,N205,S205,X205,AC205,AH205,AM205,AR205,AW205,BB205)-SUM(J205,O205,T205,Y205,AD205,AI205,AN205,AS205)))</f>
        <v>0</v>
      </c>
      <c r="AY205" s="20">
        <f t="shared" si="13"/>
        <v>0</v>
      </c>
      <c r="AZ205" s="20">
        <f t="shared" si="25"/>
        <v>0</v>
      </c>
      <c r="BA205" s="20">
        <f>ROUND(AZ205*Priority!D17/12,2)</f>
        <v>0</v>
      </c>
      <c r="BB205" s="20">
        <f>MIN(AZ205+BA205,Priority!E17)</f>
        <v>0</v>
      </c>
      <c r="BC205" s="20">
        <f>MIN(MAX(0,AZ205+BA205-BB205),MAX(0,Overview!$B$11-SUM(I205,N205,S205,X205,AC205,AH205,AM205,AR205,AW205,BB205)-SUM(J205,O205,T205,Y205,AD205,AI205,AN205,AS205,AX205)))</f>
        <v>0</v>
      </c>
      <c r="BD205" s="20">
        <f t="shared" si="14"/>
        <v>0</v>
      </c>
    </row>
    <row r="206" ht="22.5" customHeight="1">
      <c r="A206" s="4">
        <v>199.0</v>
      </c>
      <c r="B206" s="20">
        <f t="shared" ref="B206:C206" si="221">SUM(G206,L206,Q206,V206,AA206,AF206,AK206,AP206,AU206,AZ206)</f>
        <v>0</v>
      </c>
      <c r="C206" s="20">
        <f t="shared" si="221"/>
        <v>0</v>
      </c>
      <c r="D206" s="20">
        <f t="shared" si="3"/>
        <v>0</v>
      </c>
      <c r="E206" s="20">
        <f t="shared" si="4"/>
        <v>0</v>
      </c>
      <c r="F206" s="20">
        <f>MAX(0,Overview!$B$11-D206)</f>
        <v>0</v>
      </c>
      <c r="G206" s="20">
        <f t="shared" si="16"/>
        <v>0</v>
      </c>
      <c r="H206" s="20">
        <f>ROUND(G206*Priority!D8/12,2)</f>
        <v>0</v>
      </c>
      <c r="I206" s="20">
        <f>MIN(G206+H206,Priority!E8)</f>
        <v>0</v>
      </c>
      <c r="J206" s="20">
        <f>MIN(MAX(0,G206+H206-I206),MAX(0,Overview!$B$11-SUM(I206,N206,S206,X206,AC206,AH206,AM206,AR206,AW206,BB206)))</f>
        <v>0</v>
      </c>
      <c r="K206" s="20">
        <f t="shared" si="5"/>
        <v>0</v>
      </c>
      <c r="L206" s="20">
        <f t="shared" si="17"/>
        <v>0</v>
      </c>
      <c r="M206" s="20">
        <f>ROUND(L206*Priority!D9/12,2)</f>
        <v>0</v>
      </c>
      <c r="N206" s="20">
        <f>MIN(L206+M206,Priority!E9)</f>
        <v>0</v>
      </c>
      <c r="O206" s="20">
        <f>MIN(MAX(0,L206+M206-N206),MAX(0,Overview!$B$11-SUM(I206,N206,S206,X206,AC206,AH206,AM206,AR206,AW206,BB206)-SUM(J206)))</f>
        <v>0</v>
      </c>
      <c r="P206" s="20">
        <f t="shared" si="6"/>
        <v>0</v>
      </c>
      <c r="Q206" s="20">
        <f t="shared" si="18"/>
        <v>0</v>
      </c>
      <c r="R206" s="20">
        <f>ROUND(Q206*Priority!D10/12,2)</f>
        <v>0</v>
      </c>
      <c r="S206" s="20">
        <f>MIN(Q206+R206,Priority!E10)</f>
        <v>0</v>
      </c>
      <c r="T206" s="20">
        <f>MIN(MAX(0,Q206+R206-S206),MAX(0,Overview!$B$11-SUM(I206,N206,S206,X206,AC206,AH206,AM206,AR206,AW206,BB206)-SUM(J206,O206)))</f>
        <v>0</v>
      </c>
      <c r="U206" s="20">
        <f t="shared" si="7"/>
        <v>0</v>
      </c>
      <c r="V206" s="20">
        <f t="shared" si="19"/>
        <v>0</v>
      </c>
      <c r="W206" s="20">
        <f>ROUND(V206*Priority!D11/12,2)</f>
        <v>0</v>
      </c>
      <c r="X206" s="20">
        <f>MIN(V206+W206,Priority!E11)</f>
        <v>0</v>
      </c>
      <c r="Y206" s="20">
        <f>MIN(MAX(0,V206+W206-X206),MAX(0,Overview!$B$11-SUM(I206,N206,S206,X206,AC206,AH206,AM206,AR206,AW206,BB206)-SUM(J206,O206,T206)))</f>
        <v>0</v>
      </c>
      <c r="Z206" s="20">
        <f t="shared" si="8"/>
        <v>0</v>
      </c>
      <c r="AA206" s="20">
        <f t="shared" si="20"/>
        <v>0</v>
      </c>
      <c r="AB206" s="20">
        <f>ROUND(AA206*Priority!D12/12,2)</f>
        <v>0</v>
      </c>
      <c r="AC206" s="20">
        <f>MIN(AA206+AB206,Priority!E12)</f>
        <v>0</v>
      </c>
      <c r="AD206" s="20">
        <f>MIN(MAX(0,AA206+AB206-AC206),MAX(0,Overview!$B$11-SUM(I206,N206,S206,X206,AC206,AH206,AM206,AR206,AW206,BB206)-SUM(J206,O206,T206,Y206)))</f>
        <v>0</v>
      </c>
      <c r="AE206" s="20">
        <f t="shared" si="9"/>
        <v>0</v>
      </c>
      <c r="AF206" s="20">
        <f t="shared" si="21"/>
        <v>0</v>
      </c>
      <c r="AG206" s="20">
        <f>ROUND(AF206*Priority!D13/12,2)</f>
        <v>0</v>
      </c>
      <c r="AH206" s="20">
        <f>MIN(AF206+AG206,Priority!E13)</f>
        <v>0</v>
      </c>
      <c r="AI206" s="20">
        <f>MIN(MAX(0,AF206+AG206-AH206),MAX(0,Overview!$B$11-SUM(I206,N206,S206,X206,AC206,AH206,AM206,AR206,AW206,BB206)-SUM(J206,O206,T206,Y206,AD206)))</f>
        <v>0</v>
      </c>
      <c r="AJ206" s="20">
        <f t="shared" si="10"/>
        <v>0</v>
      </c>
      <c r="AK206" s="20">
        <f t="shared" si="22"/>
        <v>0</v>
      </c>
      <c r="AL206" s="20">
        <f>ROUND(AK206*Priority!D14/12,2)</f>
        <v>0</v>
      </c>
      <c r="AM206" s="20">
        <f>MIN(AK206+AL206,Priority!E14)</f>
        <v>0</v>
      </c>
      <c r="AN206" s="20">
        <f>MIN(MAX(0,AK206+AL206-AM206),MAX(0,Overview!$B$11-SUM(I206,N206,S206,X206,AC206,AH206,AM206,AR206,AW206,BB206)-SUM(J206,O206,T206,Y206,AD206,AI206)))</f>
        <v>0</v>
      </c>
      <c r="AO206" s="20">
        <f t="shared" si="11"/>
        <v>0</v>
      </c>
      <c r="AP206" s="20">
        <f t="shared" si="23"/>
        <v>0</v>
      </c>
      <c r="AQ206" s="20">
        <f>ROUND(AP206*Priority!D15/12,2)</f>
        <v>0</v>
      </c>
      <c r="AR206" s="20">
        <f>MIN(AP206+AQ206,Priority!E15)</f>
        <v>0</v>
      </c>
      <c r="AS206" s="20">
        <f>MIN(MAX(0,AP206+AQ206-AR206),MAX(0,Overview!$B$11-SUM(I206,N206,S206,X206,AC206,AH206,AM206,AR206,AW206,BB206)-SUM(J206,O206,T206,Y206,AD206,AI206,AN206)))</f>
        <v>0</v>
      </c>
      <c r="AT206" s="20">
        <f t="shared" si="12"/>
        <v>0</v>
      </c>
      <c r="AU206" s="20">
        <f t="shared" si="24"/>
        <v>0</v>
      </c>
      <c r="AV206" s="20">
        <f>ROUND(AU206*Priority!D16/12,2)</f>
        <v>0</v>
      </c>
      <c r="AW206" s="20">
        <f>MIN(AU206+AV206,Priority!E16)</f>
        <v>0</v>
      </c>
      <c r="AX206" s="20">
        <f>MIN(MAX(0,AU206+AV206-AW206),MAX(0,Overview!$B$11-SUM(I206,N206,S206,X206,AC206,AH206,AM206,AR206,AW206,BB206)-SUM(J206,O206,T206,Y206,AD206,AI206,AN206,AS206)))</f>
        <v>0</v>
      </c>
      <c r="AY206" s="20">
        <f t="shared" si="13"/>
        <v>0</v>
      </c>
      <c r="AZ206" s="20">
        <f t="shared" si="25"/>
        <v>0</v>
      </c>
      <c r="BA206" s="20">
        <f>ROUND(AZ206*Priority!D17/12,2)</f>
        <v>0</v>
      </c>
      <c r="BB206" s="20">
        <f>MIN(AZ206+BA206,Priority!E17)</f>
        <v>0</v>
      </c>
      <c r="BC206" s="20">
        <f>MIN(MAX(0,AZ206+BA206-BB206),MAX(0,Overview!$B$11-SUM(I206,N206,S206,X206,AC206,AH206,AM206,AR206,AW206,BB206)-SUM(J206,O206,T206,Y206,AD206,AI206,AN206,AS206,AX206)))</f>
        <v>0</v>
      </c>
      <c r="BD206" s="20">
        <f t="shared" si="14"/>
        <v>0</v>
      </c>
    </row>
    <row r="207" ht="22.5" customHeight="1">
      <c r="A207" s="4">
        <v>200.0</v>
      </c>
      <c r="B207" s="20">
        <f t="shared" ref="B207:C207" si="222">SUM(G207,L207,Q207,V207,AA207,AF207,AK207,AP207,AU207,AZ207)</f>
        <v>0</v>
      </c>
      <c r="C207" s="20">
        <f t="shared" si="222"/>
        <v>0</v>
      </c>
      <c r="D207" s="20">
        <f t="shared" si="3"/>
        <v>0</v>
      </c>
      <c r="E207" s="20">
        <f t="shared" si="4"/>
        <v>0</v>
      </c>
      <c r="F207" s="20">
        <f>MAX(0,Overview!$B$11-D207)</f>
        <v>0</v>
      </c>
      <c r="G207" s="20">
        <f t="shared" si="16"/>
        <v>0</v>
      </c>
      <c r="H207" s="20">
        <f>ROUND(G207*Priority!D8/12,2)</f>
        <v>0</v>
      </c>
      <c r="I207" s="20">
        <f>MIN(G207+H207,Priority!E8)</f>
        <v>0</v>
      </c>
      <c r="J207" s="20">
        <f>MIN(MAX(0,G207+H207-I207),MAX(0,Overview!$B$11-SUM(I207,N207,S207,X207,AC207,AH207,AM207,AR207,AW207,BB207)))</f>
        <v>0</v>
      </c>
      <c r="K207" s="20">
        <f t="shared" si="5"/>
        <v>0</v>
      </c>
      <c r="L207" s="20">
        <f t="shared" si="17"/>
        <v>0</v>
      </c>
      <c r="M207" s="20">
        <f>ROUND(L207*Priority!D9/12,2)</f>
        <v>0</v>
      </c>
      <c r="N207" s="20">
        <f>MIN(L207+M207,Priority!E9)</f>
        <v>0</v>
      </c>
      <c r="O207" s="20">
        <f>MIN(MAX(0,L207+M207-N207),MAX(0,Overview!$B$11-SUM(I207,N207,S207,X207,AC207,AH207,AM207,AR207,AW207,BB207)-SUM(J207)))</f>
        <v>0</v>
      </c>
      <c r="P207" s="20">
        <f t="shared" si="6"/>
        <v>0</v>
      </c>
      <c r="Q207" s="20">
        <f t="shared" si="18"/>
        <v>0</v>
      </c>
      <c r="R207" s="20">
        <f>ROUND(Q207*Priority!D10/12,2)</f>
        <v>0</v>
      </c>
      <c r="S207" s="20">
        <f>MIN(Q207+R207,Priority!E10)</f>
        <v>0</v>
      </c>
      <c r="T207" s="20">
        <f>MIN(MAX(0,Q207+R207-S207),MAX(0,Overview!$B$11-SUM(I207,N207,S207,X207,AC207,AH207,AM207,AR207,AW207,BB207)-SUM(J207,O207)))</f>
        <v>0</v>
      </c>
      <c r="U207" s="20">
        <f t="shared" si="7"/>
        <v>0</v>
      </c>
      <c r="V207" s="20">
        <f t="shared" si="19"/>
        <v>0</v>
      </c>
      <c r="W207" s="20">
        <f>ROUND(V207*Priority!D11/12,2)</f>
        <v>0</v>
      </c>
      <c r="X207" s="20">
        <f>MIN(V207+W207,Priority!E11)</f>
        <v>0</v>
      </c>
      <c r="Y207" s="20">
        <f>MIN(MAX(0,V207+W207-X207),MAX(0,Overview!$B$11-SUM(I207,N207,S207,X207,AC207,AH207,AM207,AR207,AW207,BB207)-SUM(J207,O207,T207)))</f>
        <v>0</v>
      </c>
      <c r="Z207" s="20">
        <f t="shared" si="8"/>
        <v>0</v>
      </c>
      <c r="AA207" s="20">
        <f t="shared" si="20"/>
        <v>0</v>
      </c>
      <c r="AB207" s="20">
        <f>ROUND(AA207*Priority!D12/12,2)</f>
        <v>0</v>
      </c>
      <c r="AC207" s="20">
        <f>MIN(AA207+AB207,Priority!E12)</f>
        <v>0</v>
      </c>
      <c r="AD207" s="20">
        <f>MIN(MAX(0,AA207+AB207-AC207),MAX(0,Overview!$B$11-SUM(I207,N207,S207,X207,AC207,AH207,AM207,AR207,AW207,BB207)-SUM(J207,O207,T207,Y207)))</f>
        <v>0</v>
      </c>
      <c r="AE207" s="20">
        <f t="shared" si="9"/>
        <v>0</v>
      </c>
      <c r="AF207" s="20">
        <f t="shared" si="21"/>
        <v>0</v>
      </c>
      <c r="AG207" s="20">
        <f>ROUND(AF207*Priority!D13/12,2)</f>
        <v>0</v>
      </c>
      <c r="AH207" s="20">
        <f>MIN(AF207+AG207,Priority!E13)</f>
        <v>0</v>
      </c>
      <c r="AI207" s="20">
        <f>MIN(MAX(0,AF207+AG207-AH207),MAX(0,Overview!$B$11-SUM(I207,N207,S207,X207,AC207,AH207,AM207,AR207,AW207,BB207)-SUM(J207,O207,T207,Y207,AD207)))</f>
        <v>0</v>
      </c>
      <c r="AJ207" s="20">
        <f t="shared" si="10"/>
        <v>0</v>
      </c>
      <c r="AK207" s="20">
        <f t="shared" si="22"/>
        <v>0</v>
      </c>
      <c r="AL207" s="20">
        <f>ROUND(AK207*Priority!D14/12,2)</f>
        <v>0</v>
      </c>
      <c r="AM207" s="20">
        <f>MIN(AK207+AL207,Priority!E14)</f>
        <v>0</v>
      </c>
      <c r="AN207" s="20">
        <f>MIN(MAX(0,AK207+AL207-AM207),MAX(0,Overview!$B$11-SUM(I207,N207,S207,X207,AC207,AH207,AM207,AR207,AW207,BB207)-SUM(J207,O207,T207,Y207,AD207,AI207)))</f>
        <v>0</v>
      </c>
      <c r="AO207" s="20">
        <f t="shared" si="11"/>
        <v>0</v>
      </c>
      <c r="AP207" s="20">
        <f t="shared" si="23"/>
        <v>0</v>
      </c>
      <c r="AQ207" s="20">
        <f>ROUND(AP207*Priority!D15/12,2)</f>
        <v>0</v>
      </c>
      <c r="AR207" s="20">
        <f>MIN(AP207+AQ207,Priority!E15)</f>
        <v>0</v>
      </c>
      <c r="AS207" s="20">
        <f>MIN(MAX(0,AP207+AQ207-AR207),MAX(0,Overview!$B$11-SUM(I207,N207,S207,X207,AC207,AH207,AM207,AR207,AW207,BB207)-SUM(J207,O207,T207,Y207,AD207,AI207,AN207)))</f>
        <v>0</v>
      </c>
      <c r="AT207" s="20">
        <f t="shared" si="12"/>
        <v>0</v>
      </c>
      <c r="AU207" s="20">
        <f t="shared" si="24"/>
        <v>0</v>
      </c>
      <c r="AV207" s="20">
        <f>ROUND(AU207*Priority!D16/12,2)</f>
        <v>0</v>
      </c>
      <c r="AW207" s="20">
        <f>MIN(AU207+AV207,Priority!E16)</f>
        <v>0</v>
      </c>
      <c r="AX207" s="20">
        <f>MIN(MAX(0,AU207+AV207-AW207),MAX(0,Overview!$B$11-SUM(I207,N207,S207,X207,AC207,AH207,AM207,AR207,AW207,BB207)-SUM(J207,O207,T207,Y207,AD207,AI207,AN207,AS207)))</f>
        <v>0</v>
      </c>
      <c r="AY207" s="20">
        <f t="shared" si="13"/>
        <v>0</v>
      </c>
      <c r="AZ207" s="20">
        <f t="shared" si="25"/>
        <v>0</v>
      </c>
      <c r="BA207" s="20">
        <f>ROUND(AZ207*Priority!D17/12,2)</f>
        <v>0</v>
      </c>
      <c r="BB207" s="20">
        <f>MIN(AZ207+BA207,Priority!E17)</f>
        <v>0</v>
      </c>
      <c r="BC207" s="20">
        <f>MIN(MAX(0,AZ207+BA207-BB207),MAX(0,Overview!$B$11-SUM(I207,N207,S207,X207,AC207,AH207,AM207,AR207,AW207,BB207)-SUM(J207,O207,T207,Y207,AD207,AI207,AN207,AS207,AX207)))</f>
        <v>0</v>
      </c>
      <c r="BD207" s="20">
        <f t="shared" si="14"/>
        <v>0</v>
      </c>
    </row>
    <row r="208" ht="22.5" customHeight="1">
      <c r="A208" s="4">
        <v>201.0</v>
      </c>
      <c r="B208" s="20">
        <f t="shared" ref="B208:C208" si="223">SUM(G208,L208,Q208,V208,AA208,AF208,AK208,AP208,AU208,AZ208)</f>
        <v>0</v>
      </c>
      <c r="C208" s="20">
        <f t="shared" si="223"/>
        <v>0</v>
      </c>
      <c r="D208" s="20">
        <f t="shared" si="3"/>
        <v>0</v>
      </c>
      <c r="E208" s="20">
        <f t="shared" si="4"/>
        <v>0</v>
      </c>
      <c r="F208" s="20">
        <f>MAX(0,Overview!$B$11-D208)</f>
        <v>0</v>
      </c>
      <c r="G208" s="20">
        <f t="shared" si="16"/>
        <v>0</v>
      </c>
      <c r="H208" s="20">
        <f>ROUND(G208*Priority!D8/12,2)</f>
        <v>0</v>
      </c>
      <c r="I208" s="20">
        <f>MIN(G208+H208,Priority!E8)</f>
        <v>0</v>
      </c>
      <c r="J208" s="20">
        <f>MIN(MAX(0,G208+H208-I208),MAX(0,Overview!$B$11-SUM(I208,N208,S208,X208,AC208,AH208,AM208,AR208,AW208,BB208)))</f>
        <v>0</v>
      </c>
      <c r="K208" s="20">
        <f t="shared" si="5"/>
        <v>0</v>
      </c>
      <c r="L208" s="20">
        <f t="shared" si="17"/>
        <v>0</v>
      </c>
      <c r="M208" s="20">
        <f>ROUND(L208*Priority!D9/12,2)</f>
        <v>0</v>
      </c>
      <c r="N208" s="20">
        <f>MIN(L208+M208,Priority!E9)</f>
        <v>0</v>
      </c>
      <c r="O208" s="20">
        <f>MIN(MAX(0,L208+M208-N208),MAX(0,Overview!$B$11-SUM(I208,N208,S208,X208,AC208,AH208,AM208,AR208,AW208,BB208)-SUM(J208)))</f>
        <v>0</v>
      </c>
      <c r="P208" s="20">
        <f t="shared" si="6"/>
        <v>0</v>
      </c>
      <c r="Q208" s="20">
        <f t="shared" si="18"/>
        <v>0</v>
      </c>
      <c r="R208" s="20">
        <f>ROUND(Q208*Priority!D10/12,2)</f>
        <v>0</v>
      </c>
      <c r="S208" s="20">
        <f>MIN(Q208+R208,Priority!E10)</f>
        <v>0</v>
      </c>
      <c r="T208" s="20">
        <f>MIN(MAX(0,Q208+R208-S208),MAX(0,Overview!$B$11-SUM(I208,N208,S208,X208,AC208,AH208,AM208,AR208,AW208,BB208)-SUM(J208,O208)))</f>
        <v>0</v>
      </c>
      <c r="U208" s="20">
        <f t="shared" si="7"/>
        <v>0</v>
      </c>
      <c r="V208" s="20">
        <f t="shared" si="19"/>
        <v>0</v>
      </c>
      <c r="W208" s="20">
        <f>ROUND(V208*Priority!D11/12,2)</f>
        <v>0</v>
      </c>
      <c r="X208" s="20">
        <f>MIN(V208+W208,Priority!E11)</f>
        <v>0</v>
      </c>
      <c r="Y208" s="20">
        <f>MIN(MAX(0,V208+W208-X208),MAX(0,Overview!$B$11-SUM(I208,N208,S208,X208,AC208,AH208,AM208,AR208,AW208,BB208)-SUM(J208,O208,T208)))</f>
        <v>0</v>
      </c>
      <c r="Z208" s="20">
        <f t="shared" si="8"/>
        <v>0</v>
      </c>
      <c r="AA208" s="20">
        <f t="shared" si="20"/>
        <v>0</v>
      </c>
      <c r="AB208" s="20">
        <f>ROUND(AA208*Priority!D12/12,2)</f>
        <v>0</v>
      </c>
      <c r="AC208" s="20">
        <f>MIN(AA208+AB208,Priority!E12)</f>
        <v>0</v>
      </c>
      <c r="AD208" s="20">
        <f>MIN(MAX(0,AA208+AB208-AC208),MAX(0,Overview!$B$11-SUM(I208,N208,S208,X208,AC208,AH208,AM208,AR208,AW208,BB208)-SUM(J208,O208,T208,Y208)))</f>
        <v>0</v>
      </c>
      <c r="AE208" s="20">
        <f t="shared" si="9"/>
        <v>0</v>
      </c>
      <c r="AF208" s="20">
        <f t="shared" si="21"/>
        <v>0</v>
      </c>
      <c r="AG208" s="20">
        <f>ROUND(AF208*Priority!D13/12,2)</f>
        <v>0</v>
      </c>
      <c r="AH208" s="20">
        <f>MIN(AF208+AG208,Priority!E13)</f>
        <v>0</v>
      </c>
      <c r="AI208" s="20">
        <f>MIN(MAX(0,AF208+AG208-AH208),MAX(0,Overview!$B$11-SUM(I208,N208,S208,X208,AC208,AH208,AM208,AR208,AW208,BB208)-SUM(J208,O208,T208,Y208,AD208)))</f>
        <v>0</v>
      </c>
      <c r="AJ208" s="20">
        <f t="shared" si="10"/>
        <v>0</v>
      </c>
      <c r="AK208" s="20">
        <f t="shared" si="22"/>
        <v>0</v>
      </c>
      <c r="AL208" s="20">
        <f>ROUND(AK208*Priority!D14/12,2)</f>
        <v>0</v>
      </c>
      <c r="AM208" s="20">
        <f>MIN(AK208+AL208,Priority!E14)</f>
        <v>0</v>
      </c>
      <c r="AN208" s="20">
        <f>MIN(MAX(0,AK208+AL208-AM208),MAX(0,Overview!$B$11-SUM(I208,N208,S208,X208,AC208,AH208,AM208,AR208,AW208,BB208)-SUM(J208,O208,T208,Y208,AD208,AI208)))</f>
        <v>0</v>
      </c>
      <c r="AO208" s="20">
        <f t="shared" si="11"/>
        <v>0</v>
      </c>
      <c r="AP208" s="20">
        <f t="shared" si="23"/>
        <v>0</v>
      </c>
      <c r="AQ208" s="20">
        <f>ROUND(AP208*Priority!D15/12,2)</f>
        <v>0</v>
      </c>
      <c r="AR208" s="20">
        <f>MIN(AP208+AQ208,Priority!E15)</f>
        <v>0</v>
      </c>
      <c r="AS208" s="20">
        <f>MIN(MAX(0,AP208+AQ208-AR208),MAX(0,Overview!$B$11-SUM(I208,N208,S208,X208,AC208,AH208,AM208,AR208,AW208,BB208)-SUM(J208,O208,T208,Y208,AD208,AI208,AN208)))</f>
        <v>0</v>
      </c>
      <c r="AT208" s="20">
        <f t="shared" si="12"/>
        <v>0</v>
      </c>
      <c r="AU208" s="20">
        <f t="shared" si="24"/>
        <v>0</v>
      </c>
      <c r="AV208" s="20">
        <f>ROUND(AU208*Priority!D16/12,2)</f>
        <v>0</v>
      </c>
      <c r="AW208" s="20">
        <f>MIN(AU208+AV208,Priority!E16)</f>
        <v>0</v>
      </c>
      <c r="AX208" s="20">
        <f>MIN(MAX(0,AU208+AV208-AW208),MAX(0,Overview!$B$11-SUM(I208,N208,S208,X208,AC208,AH208,AM208,AR208,AW208,BB208)-SUM(J208,O208,T208,Y208,AD208,AI208,AN208,AS208)))</f>
        <v>0</v>
      </c>
      <c r="AY208" s="20">
        <f t="shared" si="13"/>
        <v>0</v>
      </c>
      <c r="AZ208" s="20">
        <f t="shared" si="25"/>
        <v>0</v>
      </c>
      <c r="BA208" s="20">
        <f>ROUND(AZ208*Priority!D17/12,2)</f>
        <v>0</v>
      </c>
      <c r="BB208" s="20">
        <f>MIN(AZ208+BA208,Priority!E17)</f>
        <v>0</v>
      </c>
      <c r="BC208" s="20">
        <f>MIN(MAX(0,AZ208+BA208-BB208),MAX(0,Overview!$B$11-SUM(I208,N208,S208,X208,AC208,AH208,AM208,AR208,AW208,BB208)-SUM(J208,O208,T208,Y208,AD208,AI208,AN208,AS208,AX208)))</f>
        <v>0</v>
      </c>
      <c r="BD208" s="20">
        <f t="shared" si="14"/>
        <v>0</v>
      </c>
    </row>
    <row r="209" ht="22.5" customHeight="1">
      <c r="A209" s="4">
        <v>202.0</v>
      </c>
      <c r="B209" s="20">
        <f t="shared" ref="B209:C209" si="224">SUM(G209,L209,Q209,V209,AA209,AF209,AK209,AP209,AU209,AZ209)</f>
        <v>0</v>
      </c>
      <c r="C209" s="20">
        <f t="shared" si="224"/>
        <v>0</v>
      </c>
      <c r="D209" s="20">
        <f t="shared" si="3"/>
        <v>0</v>
      </c>
      <c r="E209" s="20">
        <f t="shared" si="4"/>
        <v>0</v>
      </c>
      <c r="F209" s="20">
        <f>MAX(0,Overview!$B$11-D209)</f>
        <v>0</v>
      </c>
      <c r="G209" s="20">
        <f t="shared" si="16"/>
        <v>0</v>
      </c>
      <c r="H209" s="20">
        <f>ROUND(G209*Priority!D8/12,2)</f>
        <v>0</v>
      </c>
      <c r="I209" s="20">
        <f>MIN(G209+H209,Priority!E8)</f>
        <v>0</v>
      </c>
      <c r="J209" s="20">
        <f>MIN(MAX(0,G209+H209-I209),MAX(0,Overview!$B$11-SUM(I209,N209,S209,X209,AC209,AH209,AM209,AR209,AW209,BB209)))</f>
        <v>0</v>
      </c>
      <c r="K209" s="20">
        <f t="shared" si="5"/>
        <v>0</v>
      </c>
      <c r="L209" s="20">
        <f t="shared" si="17"/>
        <v>0</v>
      </c>
      <c r="M209" s="20">
        <f>ROUND(L209*Priority!D9/12,2)</f>
        <v>0</v>
      </c>
      <c r="N209" s="20">
        <f>MIN(L209+M209,Priority!E9)</f>
        <v>0</v>
      </c>
      <c r="O209" s="20">
        <f>MIN(MAX(0,L209+M209-N209),MAX(0,Overview!$B$11-SUM(I209,N209,S209,X209,AC209,AH209,AM209,AR209,AW209,BB209)-SUM(J209)))</f>
        <v>0</v>
      </c>
      <c r="P209" s="20">
        <f t="shared" si="6"/>
        <v>0</v>
      </c>
      <c r="Q209" s="20">
        <f t="shared" si="18"/>
        <v>0</v>
      </c>
      <c r="R209" s="20">
        <f>ROUND(Q209*Priority!D10/12,2)</f>
        <v>0</v>
      </c>
      <c r="S209" s="20">
        <f>MIN(Q209+R209,Priority!E10)</f>
        <v>0</v>
      </c>
      <c r="T209" s="20">
        <f>MIN(MAX(0,Q209+R209-S209),MAX(0,Overview!$B$11-SUM(I209,N209,S209,X209,AC209,AH209,AM209,AR209,AW209,BB209)-SUM(J209,O209)))</f>
        <v>0</v>
      </c>
      <c r="U209" s="20">
        <f t="shared" si="7"/>
        <v>0</v>
      </c>
      <c r="V209" s="20">
        <f t="shared" si="19"/>
        <v>0</v>
      </c>
      <c r="W209" s="20">
        <f>ROUND(V209*Priority!D11/12,2)</f>
        <v>0</v>
      </c>
      <c r="X209" s="20">
        <f>MIN(V209+W209,Priority!E11)</f>
        <v>0</v>
      </c>
      <c r="Y209" s="20">
        <f>MIN(MAX(0,V209+W209-X209),MAX(0,Overview!$B$11-SUM(I209,N209,S209,X209,AC209,AH209,AM209,AR209,AW209,BB209)-SUM(J209,O209,T209)))</f>
        <v>0</v>
      </c>
      <c r="Z209" s="20">
        <f t="shared" si="8"/>
        <v>0</v>
      </c>
      <c r="AA209" s="20">
        <f t="shared" si="20"/>
        <v>0</v>
      </c>
      <c r="AB209" s="20">
        <f>ROUND(AA209*Priority!D12/12,2)</f>
        <v>0</v>
      </c>
      <c r="AC209" s="20">
        <f>MIN(AA209+AB209,Priority!E12)</f>
        <v>0</v>
      </c>
      <c r="AD209" s="20">
        <f>MIN(MAX(0,AA209+AB209-AC209),MAX(0,Overview!$B$11-SUM(I209,N209,S209,X209,AC209,AH209,AM209,AR209,AW209,BB209)-SUM(J209,O209,T209,Y209)))</f>
        <v>0</v>
      </c>
      <c r="AE209" s="20">
        <f t="shared" si="9"/>
        <v>0</v>
      </c>
      <c r="AF209" s="20">
        <f t="shared" si="21"/>
        <v>0</v>
      </c>
      <c r="AG209" s="20">
        <f>ROUND(AF209*Priority!D13/12,2)</f>
        <v>0</v>
      </c>
      <c r="AH209" s="20">
        <f>MIN(AF209+AG209,Priority!E13)</f>
        <v>0</v>
      </c>
      <c r="AI209" s="20">
        <f>MIN(MAX(0,AF209+AG209-AH209),MAX(0,Overview!$B$11-SUM(I209,N209,S209,X209,AC209,AH209,AM209,AR209,AW209,BB209)-SUM(J209,O209,T209,Y209,AD209)))</f>
        <v>0</v>
      </c>
      <c r="AJ209" s="20">
        <f t="shared" si="10"/>
        <v>0</v>
      </c>
      <c r="AK209" s="20">
        <f t="shared" si="22"/>
        <v>0</v>
      </c>
      <c r="AL209" s="20">
        <f>ROUND(AK209*Priority!D14/12,2)</f>
        <v>0</v>
      </c>
      <c r="AM209" s="20">
        <f>MIN(AK209+AL209,Priority!E14)</f>
        <v>0</v>
      </c>
      <c r="AN209" s="20">
        <f>MIN(MAX(0,AK209+AL209-AM209),MAX(0,Overview!$B$11-SUM(I209,N209,S209,X209,AC209,AH209,AM209,AR209,AW209,BB209)-SUM(J209,O209,T209,Y209,AD209,AI209)))</f>
        <v>0</v>
      </c>
      <c r="AO209" s="20">
        <f t="shared" si="11"/>
        <v>0</v>
      </c>
      <c r="AP209" s="20">
        <f t="shared" si="23"/>
        <v>0</v>
      </c>
      <c r="AQ209" s="20">
        <f>ROUND(AP209*Priority!D15/12,2)</f>
        <v>0</v>
      </c>
      <c r="AR209" s="20">
        <f>MIN(AP209+AQ209,Priority!E15)</f>
        <v>0</v>
      </c>
      <c r="AS209" s="20">
        <f>MIN(MAX(0,AP209+AQ209-AR209),MAX(0,Overview!$B$11-SUM(I209,N209,S209,X209,AC209,AH209,AM209,AR209,AW209,BB209)-SUM(J209,O209,T209,Y209,AD209,AI209,AN209)))</f>
        <v>0</v>
      </c>
      <c r="AT209" s="20">
        <f t="shared" si="12"/>
        <v>0</v>
      </c>
      <c r="AU209" s="20">
        <f t="shared" si="24"/>
        <v>0</v>
      </c>
      <c r="AV209" s="20">
        <f>ROUND(AU209*Priority!D16/12,2)</f>
        <v>0</v>
      </c>
      <c r="AW209" s="20">
        <f>MIN(AU209+AV209,Priority!E16)</f>
        <v>0</v>
      </c>
      <c r="AX209" s="20">
        <f>MIN(MAX(0,AU209+AV209-AW209),MAX(0,Overview!$B$11-SUM(I209,N209,S209,X209,AC209,AH209,AM209,AR209,AW209,BB209)-SUM(J209,O209,T209,Y209,AD209,AI209,AN209,AS209)))</f>
        <v>0</v>
      </c>
      <c r="AY209" s="20">
        <f t="shared" si="13"/>
        <v>0</v>
      </c>
      <c r="AZ209" s="20">
        <f t="shared" si="25"/>
        <v>0</v>
      </c>
      <c r="BA209" s="20">
        <f>ROUND(AZ209*Priority!D17/12,2)</f>
        <v>0</v>
      </c>
      <c r="BB209" s="20">
        <f>MIN(AZ209+BA209,Priority!E17)</f>
        <v>0</v>
      </c>
      <c r="BC209" s="20">
        <f>MIN(MAX(0,AZ209+BA209-BB209),MAX(0,Overview!$B$11-SUM(I209,N209,S209,X209,AC209,AH209,AM209,AR209,AW209,BB209)-SUM(J209,O209,T209,Y209,AD209,AI209,AN209,AS209,AX209)))</f>
        <v>0</v>
      </c>
      <c r="BD209" s="20">
        <f t="shared" si="14"/>
        <v>0</v>
      </c>
    </row>
    <row r="210" ht="22.5" customHeight="1">
      <c r="A210" s="4">
        <v>203.0</v>
      </c>
      <c r="B210" s="20">
        <f t="shared" ref="B210:C210" si="225">SUM(G210,L210,Q210,V210,AA210,AF210,AK210,AP210,AU210,AZ210)</f>
        <v>0</v>
      </c>
      <c r="C210" s="20">
        <f t="shared" si="225"/>
        <v>0</v>
      </c>
      <c r="D210" s="20">
        <f t="shared" si="3"/>
        <v>0</v>
      </c>
      <c r="E210" s="20">
        <f t="shared" si="4"/>
        <v>0</v>
      </c>
      <c r="F210" s="20">
        <f>MAX(0,Overview!$B$11-D210)</f>
        <v>0</v>
      </c>
      <c r="G210" s="20">
        <f t="shared" si="16"/>
        <v>0</v>
      </c>
      <c r="H210" s="20">
        <f>ROUND(G210*Priority!D8/12,2)</f>
        <v>0</v>
      </c>
      <c r="I210" s="20">
        <f>MIN(G210+H210,Priority!E8)</f>
        <v>0</v>
      </c>
      <c r="J210" s="20">
        <f>MIN(MAX(0,G210+H210-I210),MAX(0,Overview!$B$11-SUM(I210,N210,S210,X210,AC210,AH210,AM210,AR210,AW210,BB210)))</f>
        <v>0</v>
      </c>
      <c r="K210" s="20">
        <f t="shared" si="5"/>
        <v>0</v>
      </c>
      <c r="L210" s="20">
        <f t="shared" si="17"/>
        <v>0</v>
      </c>
      <c r="M210" s="20">
        <f>ROUND(L210*Priority!D9/12,2)</f>
        <v>0</v>
      </c>
      <c r="N210" s="20">
        <f>MIN(L210+M210,Priority!E9)</f>
        <v>0</v>
      </c>
      <c r="O210" s="20">
        <f>MIN(MAX(0,L210+M210-N210),MAX(0,Overview!$B$11-SUM(I210,N210,S210,X210,AC210,AH210,AM210,AR210,AW210,BB210)-SUM(J210)))</f>
        <v>0</v>
      </c>
      <c r="P210" s="20">
        <f t="shared" si="6"/>
        <v>0</v>
      </c>
      <c r="Q210" s="20">
        <f t="shared" si="18"/>
        <v>0</v>
      </c>
      <c r="R210" s="20">
        <f>ROUND(Q210*Priority!D10/12,2)</f>
        <v>0</v>
      </c>
      <c r="S210" s="20">
        <f>MIN(Q210+R210,Priority!E10)</f>
        <v>0</v>
      </c>
      <c r="T210" s="20">
        <f>MIN(MAX(0,Q210+R210-S210),MAX(0,Overview!$B$11-SUM(I210,N210,S210,X210,AC210,AH210,AM210,AR210,AW210,BB210)-SUM(J210,O210)))</f>
        <v>0</v>
      </c>
      <c r="U210" s="20">
        <f t="shared" si="7"/>
        <v>0</v>
      </c>
      <c r="V210" s="20">
        <f t="shared" si="19"/>
        <v>0</v>
      </c>
      <c r="W210" s="20">
        <f>ROUND(V210*Priority!D11/12,2)</f>
        <v>0</v>
      </c>
      <c r="X210" s="20">
        <f>MIN(V210+W210,Priority!E11)</f>
        <v>0</v>
      </c>
      <c r="Y210" s="20">
        <f>MIN(MAX(0,V210+W210-X210),MAX(0,Overview!$B$11-SUM(I210,N210,S210,X210,AC210,AH210,AM210,AR210,AW210,BB210)-SUM(J210,O210,T210)))</f>
        <v>0</v>
      </c>
      <c r="Z210" s="20">
        <f t="shared" si="8"/>
        <v>0</v>
      </c>
      <c r="AA210" s="20">
        <f t="shared" si="20"/>
        <v>0</v>
      </c>
      <c r="AB210" s="20">
        <f>ROUND(AA210*Priority!D12/12,2)</f>
        <v>0</v>
      </c>
      <c r="AC210" s="20">
        <f>MIN(AA210+AB210,Priority!E12)</f>
        <v>0</v>
      </c>
      <c r="AD210" s="20">
        <f>MIN(MAX(0,AA210+AB210-AC210),MAX(0,Overview!$B$11-SUM(I210,N210,S210,X210,AC210,AH210,AM210,AR210,AW210,BB210)-SUM(J210,O210,T210,Y210)))</f>
        <v>0</v>
      </c>
      <c r="AE210" s="20">
        <f t="shared" si="9"/>
        <v>0</v>
      </c>
      <c r="AF210" s="20">
        <f t="shared" si="21"/>
        <v>0</v>
      </c>
      <c r="AG210" s="20">
        <f>ROUND(AF210*Priority!D13/12,2)</f>
        <v>0</v>
      </c>
      <c r="AH210" s="20">
        <f>MIN(AF210+AG210,Priority!E13)</f>
        <v>0</v>
      </c>
      <c r="AI210" s="20">
        <f>MIN(MAX(0,AF210+AG210-AH210),MAX(0,Overview!$B$11-SUM(I210,N210,S210,X210,AC210,AH210,AM210,AR210,AW210,BB210)-SUM(J210,O210,T210,Y210,AD210)))</f>
        <v>0</v>
      </c>
      <c r="AJ210" s="20">
        <f t="shared" si="10"/>
        <v>0</v>
      </c>
      <c r="AK210" s="20">
        <f t="shared" si="22"/>
        <v>0</v>
      </c>
      <c r="AL210" s="20">
        <f>ROUND(AK210*Priority!D14/12,2)</f>
        <v>0</v>
      </c>
      <c r="AM210" s="20">
        <f>MIN(AK210+AL210,Priority!E14)</f>
        <v>0</v>
      </c>
      <c r="AN210" s="20">
        <f>MIN(MAX(0,AK210+AL210-AM210),MAX(0,Overview!$B$11-SUM(I210,N210,S210,X210,AC210,AH210,AM210,AR210,AW210,BB210)-SUM(J210,O210,T210,Y210,AD210,AI210)))</f>
        <v>0</v>
      </c>
      <c r="AO210" s="20">
        <f t="shared" si="11"/>
        <v>0</v>
      </c>
      <c r="AP210" s="20">
        <f t="shared" si="23"/>
        <v>0</v>
      </c>
      <c r="AQ210" s="20">
        <f>ROUND(AP210*Priority!D15/12,2)</f>
        <v>0</v>
      </c>
      <c r="AR210" s="20">
        <f>MIN(AP210+AQ210,Priority!E15)</f>
        <v>0</v>
      </c>
      <c r="AS210" s="20">
        <f>MIN(MAX(0,AP210+AQ210-AR210),MAX(0,Overview!$B$11-SUM(I210,N210,S210,X210,AC210,AH210,AM210,AR210,AW210,BB210)-SUM(J210,O210,T210,Y210,AD210,AI210,AN210)))</f>
        <v>0</v>
      </c>
      <c r="AT210" s="20">
        <f t="shared" si="12"/>
        <v>0</v>
      </c>
      <c r="AU210" s="20">
        <f t="shared" si="24"/>
        <v>0</v>
      </c>
      <c r="AV210" s="20">
        <f>ROUND(AU210*Priority!D16/12,2)</f>
        <v>0</v>
      </c>
      <c r="AW210" s="20">
        <f>MIN(AU210+AV210,Priority!E16)</f>
        <v>0</v>
      </c>
      <c r="AX210" s="20">
        <f>MIN(MAX(0,AU210+AV210-AW210),MAX(0,Overview!$B$11-SUM(I210,N210,S210,X210,AC210,AH210,AM210,AR210,AW210,BB210)-SUM(J210,O210,T210,Y210,AD210,AI210,AN210,AS210)))</f>
        <v>0</v>
      </c>
      <c r="AY210" s="20">
        <f t="shared" si="13"/>
        <v>0</v>
      </c>
      <c r="AZ210" s="20">
        <f t="shared" si="25"/>
        <v>0</v>
      </c>
      <c r="BA210" s="20">
        <f>ROUND(AZ210*Priority!D17/12,2)</f>
        <v>0</v>
      </c>
      <c r="BB210" s="20">
        <f>MIN(AZ210+BA210,Priority!E17)</f>
        <v>0</v>
      </c>
      <c r="BC210" s="20">
        <f>MIN(MAX(0,AZ210+BA210-BB210),MAX(0,Overview!$B$11-SUM(I210,N210,S210,X210,AC210,AH210,AM210,AR210,AW210,BB210)-SUM(J210,O210,T210,Y210,AD210,AI210,AN210,AS210,AX210)))</f>
        <v>0</v>
      </c>
      <c r="BD210" s="20">
        <f t="shared" si="14"/>
        <v>0</v>
      </c>
    </row>
    <row r="211" ht="22.5" customHeight="1">
      <c r="A211" s="4">
        <v>204.0</v>
      </c>
      <c r="B211" s="20">
        <f t="shared" ref="B211:C211" si="226">SUM(G211,L211,Q211,V211,AA211,AF211,AK211,AP211,AU211,AZ211)</f>
        <v>0</v>
      </c>
      <c r="C211" s="20">
        <f t="shared" si="226"/>
        <v>0</v>
      </c>
      <c r="D211" s="20">
        <f t="shared" si="3"/>
        <v>0</v>
      </c>
      <c r="E211" s="20">
        <f t="shared" si="4"/>
        <v>0</v>
      </c>
      <c r="F211" s="20">
        <f>MAX(0,Overview!$B$11-D211)</f>
        <v>0</v>
      </c>
      <c r="G211" s="20">
        <f t="shared" si="16"/>
        <v>0</v>
      </c>
      <c r="H211" s="20">
        <f>ROUND(G211*Priority!D8/12,2)</f>
        <v>0</v>
      </c>
      <c r="I211" s="20">
        <f>MIN(G211+H211,Priority!E8)</f>
        <v>0</v>
      </c>
      <c r="J211" s="20">
        <f>MIN(MAX(0,G211+H211-I211),MAX(0,Overview!$B$11-SUM(I211,N211,S211,X211,AC211,AH211,AM211,AR211,AW211,BB211)))</f>
        <v>0</v>
      </c>
      <c r="K211" s="20">
        <f t="shared" si="5"/>
        <v>0</v>
      </c>
      <c r="L211" s="20">
        <f t="shared" si="17"/>
        <v>0</v>
      </c>
      <c r="M211" s="20">
        <f>ROUND(L211*Priority!D9/12,2)</f>
        <v>0</v>
      </c>
      <c r="N211" s="20">
        <f>MIN(L211+M211,Priority!E9)</f>
        <v>0</v>
      </c>
      <c r="O211" s="20">
        <f>MIN(MAX(0,L211+M211-N211),MAX(0,Overview!$B$11-SUM(I211,N211,S211,X211,AC211,AH211,AM211,AR211,AW211,BB211)-SUM(J211)))</f>
        <v>0</v>
      </c>
      <c r="P211" s="20">
        <f t="shared" si="6"/>
        <v>0</v>
      </c>
      <c r="Q211" s="20">
        <f t="shared" si="18"/>
        <v>0</v>
      </c>
      <c r="R211" s="20">
        <f>ROUND(Q211*Priority!D10/12,2)</f>
        <v>0</v>
      </c>
      <c r="S211" s="20">
        <f>MIN(Q211+R211,Priority!E10)</f>
        <v>0</v>
      </c>
      <c r="T211" s="20">
        <f>MIN(MAX(0,Q211+R211-S211),MAX(0,Overview!$B$11-SUM(I211,N211,S211,X211,AC211,AH211,AM211,AR211,AW211,BB211)-SUM(J211,O211)))</f>
        <v>0</v>
      </c>
      <c r="U211" s="20">
        <f t="shared" si="7"/>
        <v>0</v>
      </c>
      <c r="V211" s="20">
        <f t="shared" si="19"/>
        <v>0</v>
      </c>
      <c r="W211" s="20">
        <f>ROUND(V211*Priority!D11/12,2)</f>
        <v>0</v>
      </c>
      <c r="X211" s="20">
        <f>MIN(V211+W211,Priority!E11)</f>
        <v>0</v>
      </c>
      <c r="Y211" s="20">
        <f>MIN(MAX(0,V211+W211-X211),MAX(0,Overview!$B$11-SUM(I211,N211,S211,X211,AC211,AH211,AM211,AR211,AW211,BB211)-SUM(J211,O211,T211)))</f>
        <v>0</v>
      </c>
      <c r="Z211" s="20">
        <f t="shared" si="8"/>
        <v>0</v>
      </c>
      <c r="AA211" s="20">
        <f t="shared" si="20"/>
        <v>0</v>
      </c>
      <c r="AB211" s="20">
        <f>ROUND(AA211*Priority!D12/12,2)</f>
        <v>0</v>
      </c>
      <c r="AC211" s="20">
        <f>MIN(AA211+AB211,Priority!E12)</f>
        <v>0</v>
      </c>
      <c r="AD211" s="20">
        <f>MIN(MAX(0,AA211+AB211-AC211),MAX(0,Overview!$B$11-SUM(I211,N211,S211,X211,AC211,AH211,AM211,AR211,AW211,BB211)-SUM(J211,O211,T211,Y211)))</f>
        <v>0</v>
      </c>
      <c r="AE211" s="20">
        <f t="shared" si="9"/>
        <v>0</v>
      </c>
      <c r="AF211" s="20">
        <f t="shared" si="21"/>
        <v>0</v>
      </c>
      <c r="AG211" s="20">
        <f>ROUND(AF211*Priority!D13/12,2)</f>
        <v>0</v>
      </c>
      <c r="AH211" s="20">
        <f>MIN(AF211+AG211,Priority!E13)</f>
        <v>0</v>
      </c>
      <c r="AI211" s="20">
        <f>MIN(MAX(0,AF211+AG211-AH211),MAX(0,Overview!$B$11-SUM(I211,N211,S211,X211,AC211,AH211,AM211,AR211,AW211,BB211)-SUM(J211,O211,T211,Y211,AD211)))</f>
        <v>0</v>
      </c>
      <c r="AJ211" s="20">
        <f t="shared" si="10"/>
        <v>0</v>
      </c>
      <c r="AK211" s="20">
        <f t="shared" si="22"/>
        <v>0</v>
      </c>
      <c r="AL211" s="20">
        <f>ROUND(AK211*Priority!D14/12,2)</f>
        <v>0</v>
      </c>
      <c r="AM211" s="20">
        <f>MIN(AK211+AL211,Priority!E14)</f>
        <v>0</v>
      </c>
      <c r="AN211" s="20">
        <f>MIN(MAX(0,AK211+AL211-AM211),MAX(0,Overview!$B$11-SUM(I211,N211,S211,X211,AC211,AH211,AM211,AR211,AW211,BB211)-SUM(J211,O211,T211,Y211,AD211,AI211)))</f>
        <v>0</v>
      </c>
      <c r="AO211" s="20">
        <f t="shared" si="11"/>
        <v>0</v>
      </c>
      <c r="AP211" s="20">
        <f t="shared" si="23"/>
        <v>0</v>
      </c>
      <c r="AQ211" s="20">
        <f>ROUND(AP211*Priority!D15/12,2)</f>
        <v>0</v>
      </c>
      <c r="AR211" s="20">
        <f>MIN(AP211+AQ211,Priority!E15)</f>
        <v>0</v>
      </c>
      <c r="AS211" s="20">
        <f>MIN(MAX(0,AP211+AQ211-AR211),MAX(0,Overview!$B$11-SUM(I211,N211,S211,X211,AC211,AH211,AM211,AR211,AW211,BB211)-SUM(J211,O211,T211,Y211,AD211,AI211,AN211)))</f>
        <v>0</v>
      </c>
      <c r="AT211" s="20">
        <f t="shared" si="12"/>
        <v>0</v>
      </c>
      <c r="AU211" s="20">
        <f t="shared" si="24"/>
        <v>0</v>
      </c>
      <c r="AV211" s="20">
        <f>ROUND(AU211*Priority!D16/12,2)</f>
        <v>0</v>
      </c>
      <c r="AW211" s="20">
        <f>MIN(AU211+AV211,Priority!E16)</f>
        <v>0</v>
      </c>
      <c r="AX211" s="20">
        <f>MIN(MAX(0,AU211+AV211-AW211),MAX(0,Overview!$B$11-SUM(I211,N211,S211,X211,AC211,AH211,AM211,AR211,AW211,BB211)-SUM(J211,O211,T211,Y211,AD211,AI211,AN211,AS211)))</f>
        <v>0</v>
      </c>
      <c r="AY211" s="20">
        <f t="shared" si="13"/>
        <v>0</v>
      </c>
      <c r="AZ211" s="20">
        <f t="shared" si="25"/>
        <v>0</v>
      </c>
      <c r="BA211" s="20">
        <f>ROUND(AZ211*Priority!D17/12,2)</f>
        <v>0</v>
      </c>
      <c r="BB211" s="20">
        <f>MIN(AZ211+BA211,Priority!E17)</f>
        <v>0</v>
      </c>
      <c r="BC211" s="20">
        <f>MIN(MAX(0,AZ211+BA211-BB211),MAX(0,Overview!$B$11-SUM(I211,N211,S211,X211,AC211,AH211,AM211,AR211,AW211,BB211)-SUM(J211,O211,T211,Y211,AD211,AI211,AN211,AS211,AX211)))</f>
        <v>0</v>
      </c>
      <c r="BD211" s="20">
        <f t="shared" si="14"/>
        <v>0</v>
      </c>
    </row>
    <row r="212" ht="22.5" customHeight="1">
      <c r="A212" s="4">
        <v>205.0</v>
      </c>
      <c r="B212" s="20">
        <f t="shared" ref="B212:C212" si="227">SUM(G212,L212,Q212,V212,AA212,AF212,AK212,AP212,AU212,AZ212)</f>
        <v>0</v>
      </c>
      <c r="C212" s="20">
        <f t="shared" si="227"/>
        <v>0</v>
      </c>
      <c r="D212" s="20">
        <f t="shared" si="3"/>
        <v>0</v>
      </c>
      <c r="E212" s="20">
        <f t="shared" si="4"/>
        <v>0</v>
      </c>
      <c r="F212" s="20">
        <f>MAX(0,Overview!$B$11-D212)</f>
        <v>0</v>
      </c>
      <c r="G212" s="20">
        <f t="shared" si="16"/>
        <v>0</v>
      </c>
      <c r="H212" s="20">
        <f>ROUND(G212*Priority!D8/12,2)</f>
        <v>0</v>
      </c>
      <c r="I212" s="20">
        <f>MIN(G212+H212,Priority!E8)</f>
        <v>0</v>
      </c>
      <c r="J212" s="20">
        <f>MIN(MAX(0,G212+H212-I212),MAX(0,Overview!$B$11-SUM(I212,N212,S212,X212,AC212,AH212,AM212,AR212,AW212,BB212)))</f>
        <v>0</v>
      </c>
      <c r="K212" s="20">
        <f t="shared" si="5"/>
        <v>0</v>
      </c>
      <c r="L212" s="20">
        <f t="shared" si="17"/>
        <v>0</v>
      </c>
      <c r="M212" s="20">
        <f>ROUND(L212*Priority!D9/12,2)</f>
        <v>0</v>
      </c>
      <c r="N212" s="20">
        <f>MIN(L212+M212,Priority!E9)</f>
        <v>0</v>
      </c>
      <c r="O212" s="20">
        <f>MIN(MAX(0,L212+M212-N212),MAX(0,Overview!$B$11-SUM(I212,N212,S212,X212,AC212,AH212,AM212,AR212,AW212,BB212)-SUM(J212)))</f>
        <v>0</v>
      </c>
      <c r="P212" s="20">
        <f t="shared" si="6"/>
        <v>0</v>
      </c>
      <c r="Q212" s="20">
        <f t="shared" si="18"/>
        <v>0</v>
      </c>
      <c r="R212" s="20">
        <f>ROUND(Q212*Priority!D10/12,2)</f>
        <v>0</v>
      </c>
      <c r="S212" s="20">
        <f>MIN(Q212+R212,Priority!E10)</f>
        <v>0</v>
      </c>
      <c r="T212" s="20">
        <f>MIN(MAX(0,Q212+R212-S212),MAX(0,Overview!$B$11-SUM(I212,N212,S212,X212,AC212,AH212,AM212,AR212,AW212,BB212)-SUM(J212,O212)))</f>
        <v>0</v>
      </c>
      <c r="U212" s="20">
        <f t="shared" si="7"/>
        <v>0</v>
      </c>
      <c r="V212" s="20">
        <f t="shared" si="19"/>
        <v>0</v>
      </c>
      <c r="W212" s="20">
        <f>ROUND(V212*Priority!D11/12,2)</f>
        <v>0</v>
      </c>
      <c r="X212" s="20">
        <f>MIN(V212+W212,Priority!E11)</f>
        <v>0</v>
      </c>
      <c r="Y212" s="20">
        <f>MIN(MAX(0,V212+W212-X212),MAX(0,Overview!$B$11-SUM(I212,N212,S212,X212,AC212,AH212,AM212,AR212,AW212,BB212)-SUM(J212,O212,T212)))</f>
        <v>0</v>
      </c>
      <c r="Z212" s="20">
        <f t="shared" si="8"/>
        <v>0</v>
      </c>
      <c r="AA212" s="20">
        <f t="shared" si="20"/>
        <v>0</v>
      </c>
      <c r="AB212" s="20">
        <f>ROUND(AA212*Priority!D12/12,2)</f>
        <v>0</v>
      </c>
      <c r="AC212" s="20">
        <f>MIN(AA212+AB212,Priority!E12)</f>
        <v>0</v>
      </c>
      <c r="AD212" s="20">
        <f>MIN(MAX(0,AA212+AB212-AC212),MAX(0,Overview!$B$11-SUM(I212,N212,S212,X212,AC212,AH212,AM212,AR212,AW212,BB212)-SUM(J212,O212,T212,Y212)))</f>
        <v>0</v>
      </c>
      <c r="AE212" s="20">
        <f t="shared" si="9"/>
        <v>0</v>
      </c>
      <c r="AF212" s="20">
        <f t="shared" si="21"/>
        <v>0</v>
      </c>
      <c r="AG212" s="20">
        <f>ROUND(AF212*Priority!D13/12,2)</f>
        <v>0</v>
      </c>
      <c r="AH212" s="20">
        <f>MIN(AF212+AG212,Priority!E13)</f>
        <v>0</v>
      </c>
      <c r="AI212" s="20">
        <f>MIN(MAX(0,AF212+AG212-AH212),MAX(0,Overview!$B$11-SUM(I212,N212,S212,X212,AC212,AH212,AM212,AR212,AW212,BB212)-SUM(J212,O212,T212,Y212,AD212)))</f>
        <v>0</v>
      </c>
      <c r="AJ212" s="20">
        <f t="shared" si="10"/>
        <v>0</v>
      </c>
      <c r="AK212" s="20">
        <f t="shared" si="22"/>
        <v>0</v>
      </c>
      <c r="AL212" s="20">
        <f>ROUND(AK212*Priority!D14/12,2)</f>
        <v>0</v>
      </c>
      <c r="AM212" s="20">
        <f>MIN(AK212+AL212,Priority!E14)</f>
        <v>0</v>
      </c>
      <c r="AN212" s="20">
        <f>MIN(MAX(0,AK212+AL212-AM212),MAX(0,Overview!$B$11-SUM(I212,N212,S212,X212,AC212,AH212,AM212,AR212,AW212,BB212)-SUM(J212,O212,T212,Y212,AD212,AI212)))</f>
        <v>0</v>
      </c>
      <c r="AO212" s="20">
        <f t="shared" si="11"/>
        <v>0</v>
      </c>
      <c r="AP212" s="20">
        <f t="shared" si="23"/>
        <v>0</v>
      </c>
      <c r="AQ212" s="20">
        <f>ROUND(AP212*Priority!D15/12,2)</f>
        <v>0</v>
      </c>
      <c r="AR212" s="20">
        <f>MIN(AP212+AQ212,Priority!E15)</f>
        <v>0</v>
      </c>
      <c r="AS212" s="20">
        <f>MIN(MAX(0,AP212+AQ212-AR212),MAX(0,Overview!$B$11-SUM(I212,N212,S212,X212,AC212,AH212,AM212,AR212,AW212,BB212)-SUM(J212,O212,T212,Y212,AD212,AI212,AN212)))</f>
        <v>0</v>
      </c>
      <c r="AT212" s="20">
        <f t="shared" si="12"/>
        <v>0</v>
      </c>
      <c r="AU212" s="20">
        <f t="shared" si="24"/>
        <v>0</v>
      </c>
      <c r="AV212" s="20">
        <f>ROUND(AU212*Priority!D16/12,2)</f>
        <v>0</v>
      </c>
      <c r="AW212" s="20">
        <f>MIN(AU212+AV212,Priority!E16)</f>
        <v>0</v>
      </c>
      <c r="AX212" s="20">
        <f>MIN(MAX(0,AU212+AV212-AW212),MAX(0,Overview!$B$11-SUM(I212,N212,S212,X212,AC212,AH212,AM212,AR212,AW212,BB212)-SUM(J212,O212,T212,Y212,AD212,AI212,AN212,AS212)))</f>
        <v>0</v>
      </c>
      <c r="AY212" s="20">
        <f t="shared" si="13"/>
        <v>0</v>
      </c>
      <c r="AZ212" s="20">
        <f t="shared" si="25"/>
        <v>0</v>
      </c>
      <c r="BA212" s="20">
        <f>ROUND(AZ212*Priority!D17/12,2)</f>
        <v>0</v>
      </c>
      <c r="BB212" s="20">
        <f>MIN(AZ212+BA212,Priority!E17)</f>
        <v>0</v>
      </c>
      <c r="BC212" s="20">
        <f>MIN(MAX(0,AZ212+BA212-BB212),MAX(0,Overview!$B$11-SUM(I212,N212,S212,X212,AC212,AH212,AM212,AR212,AW212,BB212)-SUM(J212,O212,T212,Y212,AD212,AI212,AN212,AS212,AX212)))</f>
        <v>0</v>
      </c>
      <c r="BD212" s="20">
        <f t="shared" si="14"/>
        <v>0</v>
      </c>
    </row>
    <row r="213" ht="22.5" customHeight="1">
      <c r="A213" s="4">
        <v>206.0</v>
      </c>
      <c r="B213" s="20">
        <f t="shared" ref="B213:C213" si="228">SUM(G213,L213,Q213,V213,AA213,AF213,AK213,AP213,AU213,AZ213)</f>
        <v>0</v>
      </c>
      <c r="C213" s="20">
        <f t="shared" si="228"/>
        <v>0</v>
      </c>
      <c r="D213" s="20">
        <f t="shared" si="3"/>
        <v>0</v>
      </c>
      <c r="E213" s="20">
        <f t="shared" si="4"/>
        <v>0</v>
      </c>
      <c r="F213" s="20">
        <f>MAX(0,Overview!$B$11-D213)</f>
        <v>0</v>
      </c>
      <c r="G213" s="20">
        <f t="shared" si="16"/>
        <v>0</v>
      </c>
      <c r="H213" s="20">
        <f>ROUND(G213*Priority!D8/12,2)</f>
        <v>0</v>
      </c>
      <c r="I213" s="20">
        <f>MIN(G213+H213,Priority!E8)</f>
        <v>0</v>
      </c>
      <c r="J213" s="20">
        <f>MIN(MAX(0,G213+H213-I213),MAX(0,Overview!$B$11-SUM(I213,N213,S213,X213,AC213,AH213,AM213,AR213,AW213,BB213)))</f>
        <v>0</v>
      </c>
      <c r="K213" s="20">
        <f t="shared" si="5"/>
        <v>0</v>
      </c>
      <c r="L213" s="20">
        <f t="shared" si="17"/>
        <v>0</v>
      </c>
      <c r="M213" s="20">
        <f>ROUND(L213*Priority!D9/12,2)</f>
        <v>0</v>
      </c>
      <c r="N213" s="20">
        <f>MIN(L213+M213,Priority!E9)</f>
        <v>0</v>
      </c>
      <c r="O213" s="20">
        <f>MIN(MAX(0,L213+M213-N213),MAX(0,Overview!$B$11-SUM(I213,N213,S213,X213,AC213,AH213,AM213,AR213,AW213,BB213)-SUM(J213)))</f>
        <v>0</v>
      </c>
      <c r="P213" s="20">
        <f t="shared" si="6"/>
        <v>0</v>
      </c>
      <c r="Q213" s="20">
        <f t="shared" si="18"/>
        <v>0</v>
      </c>
      <c r="R213" s="20">
        <f>ROUND(Q213*Priority!D10/12,2)</f>
        <v>0</v>
      </c>
      <c r="S213" s="20">
        <f>MIN(Q213+R213,Priority!E10)</f>
        <v>0</v>
      </c>
      <c r="T213" s="20">
        <f>MIN(MAX(0,Q213+R213-S213),MAX(0,Overview!$B$11-SUM(I213,N213,S213,X213,AC213,AH213,AM213,AR213,AW213,BB213)-SUM(J213,O213)))</f>
        <v>0</v>
      </c>
      <c r="U213" s="20">
        <f t="shared" si="7"/>
        <v>0</v>
      </c>
      <c r="V213" s="20">
        <f t="shared" si="19"/>
        <v>0</v>
      </c>
      <c r="W213" s="20">
        <f>ROUND(V213*Priority!D11/12,2)</f>
        <v>0</v>
      </c>
      <c r="X213" s="20">
        <f>MIN(V213+W213,Priority!E11)</f>
        <v>0</v>
      </c>
      <c r="Y213" s="20">
        <f>MIN(MAX(0,V213+W213-X213),MAX(0,Overview!$B$11-SUM(I213,N213,S213,X213,AC213,AH213,AM213,AR213,AW213,BB213)-SUM(J213,O213,T213)))</f>
        <v>0</v>
      </c>
      <c r="Z213" s="20">
        <f t="shared" si="8"/>
        <v>0</v>
      </c>
      <c r="AA213" s="20">
        <f t="shared" si="20"/>
        <v>0</v>
      </c>
      <c r="AB213" s="20">
        <f>ROUND(AA213*Priority!D12/12,2)</f>
        <v>0</v>
      </c>
      <c r="AC213" s="20">
        <f>MIN(AA213+AB213,Priority!E12)</f>
        <v>0</v>
      </c>
      <c r="AD213" s="20">
        <f>MIN(MAX(0,AA213+AB213-AC213),MAX(0,Overview!$B$11-SUM(I213,N213,S213,X213,AC213,AH213,AM213,AR213,AW213,BB213)-SUM(J213,O213,T213,Y213)))</f>
        <v>0</v>
      </c>
      <c r="AE213" s="20">
        <f t="shared" si="9"/>
        <v>0</v>
      </c>
      <c r="AF213" s="20">
        <f t="shared" si="21"/>
        <v>0</v>
      </c>
      <c r="AG213" s="20">
        <f>ROUND(AF213*Priority!D13/12,2)</f>
        <v>0</v>
      </c>
      <c r="AH213" s="20">
        <f>MIN(AF213+AG213,Priority!E13)</f>
        <v>0</v>
      </c>
      <c r="AI213" s="20">
        <f>MIN(MAX(0,AF213+AG213-AH213),MAX(0,Overview!$B$11-SUM(I213,N213,S213,X213,AC213,AH213,AM213,AR213,AW213,BB213)-SUM(J213,O213,T213,Y213,AD213)))</f>
        <v>0</v>
      </c>
      <c r="AJ213" s="20">
        <f t="shared" si="10"/>
        <v>0</v>
      </c>
      <c r="AK213" s="20">
        <f t="shared" si="22"/>
        <v>0</v>
      </c>
      <c r="AL213" s="20">
        <f>ROUND(AK213*Priority!D14/12,2)</f>
        <v>0</v>
      </c>
      <c r="AM213" s="20">
        <f>MIN(AK213+AL213,Priority!E14)</f>
        <v>0</v>
      </c>
      <c r="AN213" s="20">
        <f>MIN(MAX(0,AK213+AL213-AM213),MAX(0,Overview!$B$11-SUM(I213,N213,S213,X213,AC213,AH213,AM213,AR213,AW213,BB213)-SUM(J213,O213,T213,Y213,AD213,AI213)))</f>
        <v>0</v>
      </c>
      <c r="AO213" s="20">
        <f t="shared" si="11"/>
        <v>0</v>
      </c>
      <c r="AP213" s="20">
        <f t="shared" si="23"/>
        <v>0</v>
      </c>
      <c r="AQ213" s="20">
        <f>ROUND(AP213*Priority!D15/12,2)</f>
        <v>0</v>
      </c>
      <c r="AR213" s="20">
        <f>MIN(AP213+AQ213,Priority!E15)</f>
        <v>0</v>
      </c>
      <c r="AS213" s="20">
        <f>MIN(MAX(0,AP213+AQ213-AR213),MAX(0,Overview!$B$11-SUM(I213,N213,S213,X213,AC213,AH213,AM213,AR213,AW213,BB213)-SUM(J213,O213,T213,Y213,AD213,AI213,AN213)))</f>
        <v>0</v>
      </c>
      <c r="AT213" s="20">
        <f t="shared" si="12"/>
        <v>0</v>
      </c>
      <c r="AU213" s="20">
        <f t="shared" si="24"/>
        <v>0</v>
      </c>
      <c r="AV213" s="20">
        <f>ROUND(AU213*Priority!D16/12,2)</f>
        <v>0</v>
      </c>
      <c r="AW213" s="20">
        <f>MIN(AU213+AV213,Priority!E16)</f>
        <v>0</v>
      </c>
      <c r="AX213" s="20">
        <f>MIN(MAX(0,AU213+AV213-AW213),MAX(0,Overview!$B$11-SUM(I213,N213,S213,X213,AC213,AH213,AM213,AR213,AW213,BB213)-SUM(J213,O213,T213,Y213,AD213,AI213,AN213,AS213)))</f>
        <v>0</v>
      </c>
      <c r="AY213" s="20">
        <f t="shared" si="13"/>
        <v>0</v>
      </c>
      <c r="AZ213" s="20">
        <f t="shared" si="25"/>
        <v>0</v>
      </c>
      <c r="BA213" s="20">
        <f>ROUND(AZ213*Priority!D17/12,2)</f>
        <v>0</v>
      </c>
      <c r="BB213" s="20">
        <f>MIN(AZ213+BA213,Priority!E17)</f>
        <v>0</v>
      </c>
      <c r="BC213" s="20">
        <f>MIN(MAX(0,AZ213+BA213-BB213),MAX(0,Overview!$B$11-SUM(I213,N213,S213,X213,AC213,AH213,AM213,AR213,AW213,BB213)-SUM(J213,O213,T213,Y213,AD213,AI213,AN213,AS213,AX213)))</f>
        <v>0</v>
      </c>
      <c r="BD213" s="20">
        <f t="shared" si="14"/>
        <v>0</v>
      </c>
    </row>
    <row r="214" ht="22.5" customHeight="1">
      <c r="A214" s="4">
        <v>207.0</v>
      </c>
      <c r="B214" s="20">
        <f t="shared" ref="B214:C214" si="229">SUM(G214,L214,Q214,V214,AA214,AF214,AK214,AP214,AU214,AZ214)</f>
        <v>0</v>
      </c>
      <c r="C214" s="20">
        <f t="shared" si="229"/>
        <v>0</v>
      </c>
      <c r="D214" s="20">
        <f t="shared" si="3"/>
        <v>0</v>
      </c>
      <c r="E214" s="20">
        <f t="shared" si="4"/>
        <v>0</v>
      </c>
      <c r="F214" s="20">
        <f>MAX(0,Overview!$B$11-D214)</f>
        <v>0</v>
      </c>
      <c r="G214" s="20">
        <f t="shared" si="16"/>
        <v>0</v>
      </c>
      <c r="H214" s="20">
        <f>ROUND(G214*Priority!D8/12,2)</f>
        <v>0</v>
      </c>
      <c r="I214" s="20">
        <f>MIN(G214+H214,Priority!E8)</f>
        <v>0</v>
      </c>
      <c r="J214" s="20">
        <f>MIN(MAX(0,G214+H214-I214),MAX(0,Overview!$B$11-SUM(I214,N214,S214,X214,AC214,AH214,AM214,AR214,AW214,BB214)))</f>
        <v>0</v>
      </c>
      <c r="K214" s="20">
        <f t="shared" si="5"/>
        <v>0</v>
      </c>
      <c r="L214" s="20">
        <f t="shared" si="17"/>
        <v>0</v>
      </c>
      <c r="M214" s="20">
        <f>ROUND(L214*Priority!D9/12,2)</f>
        <v>0</v>
      </c>
      <c r="N214" s="20">
        <f>MIN(L214+M214,Priority!E9)</f>
        <v>0</v>
      </c>
      <c r="O214" s="20">
        <f>MIN(MAX(0,L214+M214-N214),MAX(0,Overview!$B$11-SUM(I214,N214,S214,X214,AC214,AH214,AM214,AR214,AW214,BB214)-SUM(J214)))</f>
        <v>0</v>
      </c>
      <c r="P214" s="20">
        <f t="shared" si="6"/>
        <v>0</v>
      </c>
      <c r="Q214" s="20">
        <f t="shared" si="18"/>
        <v>0</v>
      </c>
      <c r="R214" s="20">
        <f>ROUND(Q214*Priority!D10/12,2)</f>
        <v>0</v>
      </c>
      <c r="S214" s="20">
        <f>MIN(Q214+R214,Priority!E10)</f>
        <v>0</v>
      </c>
      <c r="T214" s="20">
        <f>MIN(MAX(0,Q214+R214-S214),MAX(0,Overview!$B$11-SUM(I214,N214,S214,X214,AC214,AH214,AM214,AR214,AW214,BB214)-SUM(J214,O214)))</f>
        <v>0</v>
      </c>
      <c r="U214" s="20">
        <f t="shared" si="7"/>
        <v>0</v>
      </c>
      <c r="V214" s="20">
        <f t="shared" si="19"/>
        <v>0</v>
      </c>
      <c r="W214" s="20">
        <f>ROUND(V214*Priority!D11/12,2)</f>
        <v>0</v>
      </c>
      <c r="X214" s="20">
        <f>MIN(V214+W214,Priority!E11)</f>
        <v>0</v>
      </c>
      <c r="Y214" s="20">
        <f>MIN(MAX(0,V214+W214-X214),MAX(0,Overview!$B$11-SUM(I214,N214,S214,X214,AC214,AH214,AM214,AR214,AW214,BB214)-SUM(J214,O214,T214)))</f>
        <v>0</v>
      </c>
      <c r="Z214" s="20">
        <f t="shared" si="8"/>
        <v>0</v>
      </c>
      <c r="AA214" s="20">
        <f t="shared" si="20"/>
        <v>0</v>
      </c>
      <c r="AB214" s="20">
        <f>ROUND(AA214*Priority!D12/12,2)</f>
        <v>0</v>
      </c>
      <c r="AC214" s="20">
        <f>MIN(AA214+AB214,Priority!E12)</f>
        <v>0</v>
      </c>
      <c r="AD214" s="20">
        <f>MIN(MAX(0,AA214+AB214-AC214),MAX(0,Overview!$B$11-SUM(I214,N214,S214,X214,AC214,AH214,AM214,AR214,AW214,BB214)-SUM(J214,O214,T214,Y214)))</f>
        <v>0</v>
      </c>
      <c r="AE214" s="20">
        <f t="shared" si="9"/>
        <v>0</v>
      </c>
      <c r="AF214" s="20">
        <f t="shared" si="21"/>
        <v>0</v>
      </c>
      <c r="AG214" s="20">
        <f>ROUND(AF214*Priority!D13/12,2)</f>
        <v>0</v>
      </c>
      <c r="AH214" s="20">
        <f>MIN(AF214+AG214,Priority!E13)</f>
        <v>0</v>
      </c>
      <c r="AI214" s="20">
        <f>MIN(MAX(0,AF214+AG214-AH214),MAX(0,Overview!$B$11-SUM(I214,N214,S214,X214,AC214,AH214,AM214,AR214,AW214,BB214)-SUM(J214,O214,T214,Y214,AD214)))</f>
        <v>0</v>
      </c>
      <c r="AJ214" s="20">
        <f t="shared" si="10"/>
        <v>0</v>
      </c>
      <c r="AK214" s="20">
        <f t="shared" si="22"/>
        <v>0</v>
      </c>
      <c r="AL214" s="20">
        <f>ROUND(AK214*Priority!D14/12,2)</f>
        <v>0</v>
      </c>
      <c r="AM214" s="20">
        <f>MIN(AK214+AL214,Priority!E14)</f>
        <v>0</v>
      </c>
      <c r="AN214" s="20">
        <f>MIN(MAX(0,AK214+AL214-AM214),MAX(0,Overview!$B$11-SUM(I214,N214,S214,X214,AC214,AH214,AM214,AR214,AW214,BB214)-SUM(J214,O214,T214,Y214,AD214,AI214)))</f>
        <v>0</v>
      </c>
      <c r="AO214" s="20">
        <f t="shared" si="11"/>
        <v>0</v>
      </c>
      <c r="AP214" s="20">
        <f t="shared" si="23"/>
        <v>0</v>
      </c>
      <c r="AQ214" s="20">
        <f>ROUND(AP214*Priority!D15/12,2)</f>
        <v>0</v>
      </c>
      <c r="AR214" s="20">
        <f>MIN(AP214+AQ214,Priority!E15)</f>
        <v>0</v>
      </c>
      <c r="AS214" s="20">
        <f>MIN(MAX(0,AP214+AQ214-AR214),MAX(0,Overview!$B$11-SUM(I214,N214,S214,X214,AC214,AH214,AM214,AR214,AW214,BB214)-SUM(J214,O214,T214,Y214,AD214,AI214,AN214)))</f>
        <v>0</v>
      </c>
      <c r="AT214" s="20">
        <f t="shared" si="12"/>
        <v>0</v>
      </c>
      <c r="AU214" s="20">
        <f t="shared" si="24"/>
        <v>0</v>
      </c>
      <c r="AV214" s="20">
        <f>ROUND(AU214*Priority!D16/12,2)</f>
        <v>0</v>
      </c>
      <c r="AW214" s="20">
        <f>MIN(AU214+AV214,Priority!E16)</f>
        <v>0</v>
      </c>
      <c r="AX214" s="20">
        <f>MIN(MAX(0,AU214+AV214-AW214),MAX(0,Overview!$B$11-SUM(I214,N214,S214,X214,AC214,AH214,AM214,AR214,AW214,BB214)-SUM(J214,O214,T214,Y214,AD214,AI214,AN214,AS214)))</f>
        <v>0</v>
      </c>
      <c r="AY214" s="20">
        <f t="shared" si="13"/>
        <v>0</v>
      </c>
      <c r="AZ214" s="20">
        <f t="shared" si="25"/>
        <v>0</v>
      </c>
      <c r="BA214" s="20">
        <f>ROUND(AZ214*Priority!D17/12,2)</f>
        <v>0</v>
      </c>
      <c r="BB214" s="20">
        <f>MIN(AZ214+BA214,Priority!E17)</f>
        <v>0</v>
      </c>
      <c r="BC214" s="20">
        <f>MIN(MAX(0,AZ214+BA214-BB214),MAX(0,Overview!$B$11-SUM(I214,N214,S214,X214,AC214,AH214,AM214,AR214,AW214,BB214)-SUM(J214,O214,T214,Y214,AD214,AI214,AN214,AS214,AX214)))</f>
        <v>0</v>
      </c>
      <c r="BD214" s="20">
        <f t="shared" si="14"/>
        <v>0</v>
      </c>
    </row>
    <row r="215" ht="22.5" customHeight="1">
      <c r="A215" s="4">
        <v>208.0</v>
      </c>
      <c r="B215" s="20">
        <f t="shared" ref="B215:C215" si="230">SUM(G215,L215,Q215,V215,AA215,AF215,AK215,AP215,AU215,AZ215)</f>
        <v>0</v>
      </c>
      <c r="C215" s="20">
        <f t="shared" si="230"/>
        <v>0</v>
      </c>
      <c r="D215" s="20">
        <f t="shared" si="3"/>
        <v>0</v>
      </c>
      <c r="E215" s="20">
        <f t="shared" si="4"/>
        <v>0</v>
      </c>
      <c r="F215" s="20">
        <f>MAX(0,Overview!$B$11-D215)</f>
        <v>0</v>
      </c>
      <c r="G215" s="20">
        <f t="shared" si="16"/>
        <v>0</v>
      </c>
      <c r="H215" s="20">
        <f>ROUND(G215*Priority!D8/12,2)</f>
        <v>0</v>
      </c>
      <c r="I215" s="20">
        <f>MIN(G215+H215,Priority!E8)</f>
        <v>0</v>
      </c>
      <c r="J215" s="20">
        <f>MIN(MAX(0,G215+H215-I215),MAX(0,Overview!$B$11-SUM(I215,N215,S215,X215,AC215,AH215,AM215,AR215,AW215,BB215)))</f>
        <v>0</v>
      </c>
      <c r="K215" s="20">
        <f t="shared" si="5"/>
        <v>0</v>
      </c>
      <c r="L215" s="20">
        <f t="shared" si="17"/>
        <v>0</v>
      </c>
      <c r="M215" s="20">
        <f>ROUND(L215*Priority!D9/12,2)</f>
        <v>0</v>
      </c>
      <c r="N215" s="20">
        <f>MIN(L215+M215,Priority!E9)</f>
        <v>0</v>
      </c>
      <c r="O215" s="20">
        <f>MIN(MAX(0,L215+M215-N215),MAX(0,Overview!$B$11-SUM(I215,N215,S215,X215,AC215,AH215,AM215,AR215,AW215,BB215)-SUM(J215)))</f>
        <v>0</v>
      </c>
      <c r="P215" s="20">
        <f t="shared" si="6"/>
        <v>0</v>
      </c>
      <c r="Q215" s="20">
        <f t="shared" si="18"/>
        <v>0</v>
      </c>
      <c r="R215" s="20">
        <f>ROUND(Q215*Priority!D10/12,2)</f>
        <v>0</v>
      </c>
      <c r="S215" s="20">
        <f>MIN(Q215+R215,Priority!E10)</f>
        <v>0</v>
      </c>
      <c r="T215" s="20">
        <f>MIN(MAX(0,Q215+R215-S215),MAX(0,Overview!$B$11-SUM(I215,N215,S215,X215,AC215,AH215,AM215,AR215,AW215,BB215)-SUM(J215,O215)))</f>
        <v>0</v>
      </c>
      <c r="U215" s="20">
        <f t="shared" si="7"/>
        <v>0</v>
      </c>
      <c r="V215" s="20">
        <f t="shared" si="19"/>
        <v>0</v>
      </c>
      <c r="W215" s="20">
        <f>ROUND(V215*Priority!D11/12,2)</f>
        <v>0</v>
      </c>
      <c r="X215" s="20">
        <f>MIN(V215+W215,Priority!E11)</f>
        <v>0</v>
      </c>
      <c r="Y215" s="20">
        <f>MIN(MAX(0,V215+W215-X215),MAX(0,Overview!$B$11-SUM(I215,N215,S215,X215,AC215,AH215,AM215,AR215,AW215,BB215)-SUM(J215,O215,T215)))</f>
        <v>0</v>
      </c>
      <c r="Z215" s="20">
        <f t="shared" si="8"/>
        <v>0</v>
      </c>
      <c r="AA215" s="20">
        <f t="shared" si="20"/>
        <v>0</v>
      </c>
      <c r="AB215" s="20">
        <f>ROUND(AA215*Priority!D12/12,2)</f>
        <v>0</v>
      </c>
      <c r="AC215" s="20">
        <f>MIN(AA215+AB215,Priority!E12)</f>
        <v>0</v>
      </c>
      <c r="AD215" s="20">
        <f>MIN(MAX(0,AA215+AB215-AC215),MAX(0,Overview!$B$11-SUM(I215,N215,S215,X215,AC215,AH215,AM215,AR215,AW215,BB215)-SUM(J215,O215,T215,Y215)))</f>
        <v>0</v>
      </c>
      <c r="AE215" s="20">
        <f t="shared" si="9"/>
        <v>0</v>
      </c>
      <c r="AF215" s="20">
        <f t="shared" si="21"/>
        <v>0</v>
      </c>
      <c r="AG215" s="20">
        <f>ROUND(AF215*Priority!D13/12,2)</f>
        <v>0</v>
      </c>
      <c r="AH215" s="20">
        <f>MIN(AF215+AG215,Priority!E13)</f>
        <v>0</v>
      </c>
      <c r="AI215" s="20">
        <f>MIN(MAX(0,AF215+AG215-AH215),MAX(0,Overview!$B$11-SUM(I215,N215,S215,X215,AC215,AH215,AM215,AR215,AW215,BB215)-SUM(J215,O215,T215,Y215,AD215)))</f>
        <v>0</v>
      </c>
      <c r="AJ215" s="20">
        <f t="shared" si="10"/>
        <v>0</v>
      </c>
      <c r="AK215" s="20">
        <f t="shared" si="22"/>
        <v>0</v>
      </c>
      <c r="AL215" s="20">
        <f>ROUND(AK215*Priority!D14/12,2)</f>
        <v>0</v>
      </c>
      <c r="AM215" s="20">
        <f>MIN(AK215+AL215,Priority!E14)</f>
        <v>0</v>
      </c>
      <c r="AN215" s="20">
        <f>MIN(MAX(0,AK215+AL215-AM215),MAX(0,Overview!$B$11-SUM(I215,N215,S215,X215,AC215,AH215,AM215,AR215,AW215,BB215)-SUM(J215,O215,T215,Y215,AD215,AI215)))</f>
        <v>0</v>
      </c>
      <c r="AO215" s="20">
        <f t="shared" si="11"/>
        <v>0</v>
      </c>
      <c r="AP215" s="20">
        <f t="shared" si="23"/>
        <v>0</v>
      </c>
      <c r="AQ215" s="20">
        <f>ROUND(AP215*Priority!D15/12,2)</f>
        <v>0</v>
      </c>
      <c r="AR215" s="20">
        <f>MIN(AP215+AQ215,Priority!E15)</f>
        <v>0</v>
      </c>
      <c r="AS215" s="20">
        <f>MIN(MAX(0,AP215+AQ215-AR215),MAX(0,Overview!$B$11-SUM(I215,N215,S215,X215,AC215,AH215,AM215,AR215,AW215,BB215)-SUM(J215,O215,T215,Y215,AD215,AI215,AN215)))</f>
        <v>0</v>
      </c>
      <c r="AT215" s="20">
        <f t="shared" si="12"/>
        <v>0</v>
      </c>
      <c r="AU215" s="20">
        <f t="shared" si="24"/>
        <v>0</v>
      </c>
      <c r="AV215" s="20">
        <f>ROUND(AU215*Priority!D16/12,2)</f>
        <v>0</v>
      </c>
      <c r="AW215" s="20">
        <f>MIN(AU215+AV215,Priority!E16)</f>
        <v>0</v>
      </c>
      <c r="AX215" s="20">
        <f>MIN(MAX(0,AU215+AV215-AW215),MAX(0,Overview!$B$11-SUM(I215,N215,S215,X215,AC215,AH215,AM215,AR215,AW215,BB215)-SUM(J215,O215,T215,Y215,AD215,AI215,AN215,AS215)))</f>
        <v>0</v>
      </c>
      <c r="AY215" s="20">
        <f t="shared" si="13"/>
        <v>0</v>
      </c>
      <c r="AZ215" s="20">
        <f t="shared" si="25"/>
        <v>0</v>
      </c>
      <c r="BA215" s="20">
        <f>ROUND(AZ215*Priority!D17/12,2)</f>
        <v>0</v>
      </c>
      <c r="BB215" s="20">
        <f>MIN(AZ215+BA215,Priority!E17)</f>
        <v>0</v>
      </c>
      <c r="BC215" s="20">
        <f>MIN(MAX(0,AZ215+BA215-BB215),MAX(0,Overview!$B$11-SUM(I215,N215,S215,X215,AC215,AH215,AM215,AR215,AW215,BB215)-SUM(J215,O215,T215,Y215,AD215,AI215,AN215,AS215,AX215)))</f>
        <v>0</v>
      </c>
      <c r="BD215" s="20">
        <f t="shared" si="14"/>
        <v>0</v>
      </c>
    </row>
    <row r="216" ht="22.5" customHeight="1">
      <c r="A216" s="4">
        <v>209.0</v>
      </c>
      <c r="B216" s="20">
        <f t="shared" ref="B216:C216" si="231">SUM(G216,L216,Q216,V216,AA216,AF216,AK216,AP216,AU216,AZ216)</f>
        <v>0</v>
      </c>
      <c r="C216" s="20">
        <f t="shared" si="231"/>
        <v>0</v>
      </c>
      <c r="D216" s="20">
        <f t="shared" si="3"/>
        <v>0</v>
      </c>
      <c r="E216" s="20">
        <f t="shared" si="4"/>
        <v>0</v>
      </c>
      <c r="F216" s="20">
        <f>MAX(0,Overview!$B$11-D216)</f>
        <v>0</v>
      </c>
      <c r="G216" s="20">
        <f t="shared" si="16"/>
        <v>0</v>
      </c>
      <c r="H216" s="20">
        <f>ROUND(G216*Priority!D8/12,2)</f>
        <v>0</v>
      </c>
      <c r="I216" s="20">
        <f>MIN(G216+H216,Priority!E8)</f>
        <v>0</v>
      </c>
      <c r="J216" s="20">
        <f>MIN(MAX(0,G216+H216-I216),MAX(0,Overview!$B$11-SUM(I216,N216,S216,X216,AC216,AH216,AM216,AR216,AW216,BB216)))</f>
        <v>0</v>
      </c>
      <c r="K216" s="20">
        <f t="shared" si="5"/>
        <v>0</v>
      </c>
      <c r="L216" s="20">
        <f t="shared" si="17"/>
        <v>0</v>
      </c>
      <c r="M216" s="20">
        <f>ROUND(L216*Priority!D9/12,2)</f>
        <v>0</v>
      </c>
      <c r="N216" s="20">
        <f>MIN(L216+M216,Priority!E9)</f>
        <v>0</v>
      </c>
      <c r="O216" s="20">
        <f>MIN(MAX(0,L216+M216-N216),MAX(0,Overview!$B$11-SUM(I216,N216,S216,X216,AC216,AH216,AM216,AR216,AW216,BB216)-SUM(J216)))</f>
        <v>0</v>
      </c>
      <c r="P216" s="20">
        <f t="shared" si="6"/>
        <v>0</v>
      </c>
      <c r="Q216" s="20">
        <f t="shared" si="18"/>
        <v>0</v>
      </c>
      <c r="R216" s="20">
        <f>ROUND(Q216*Priority!D10/12,2)</f>
        <v>0</v>
      </c>
      <c r="S216" s="20">
        <f>MIN(Q216+R216,Priority!E10)</f>
        <v>0</v>
      </c>
      <c r="T216" s="20">
        <f>MIN(MAX(0,Q216+R216-S216),MAX(0,Overview!$B$11-SUM(I216,N216,S216,X216,AC216,AH216,AM216,AR216,AW216,BB216)-SUM(J216,O216)))</f>
        <v>0</v>
      </c>
      <c r="U216" s="20">
        <f t="shared" si="7"/>
        <v>0</v>
      </c>
      <c r="V216" s="20">
        <f t="shared" si="19"/>
        <v>0</v>
      </c>
      <c r="W216" s="20">
        <f>ROUND(V216*Priority!D11/12,2)</f>
        <v>0</v>
      </c>
      <c r="X216" s="20">
        <f>MIN(V216+W216,Priority!E11)</f>
        <v>0</v>
      </c>
      <c r="Y216" s="20">
        <f>MIN(MAX(0,V216+W216-X216),MAX(0,Overview!$B$11-SUM(I216,N216,S216,X216,AC216,AH216,AM216,AR216,AW216,BB216)-SUM(J216,O216,T216)))</f>
        <v>0</v>
      </c>
      <c r="Z216" s="20">
        <f t="shared" si="8"/>
        <v>0</v>
      </c>
      <c r="AA216" s="20">
        <f t="shared" si="20"/>
        <v>0</v>
      </c>
      <c r="AB216" s="20">
        <f>ROUND(AA216*Priority!D12/12,2)</f>
        <v>0</v>
      </c>
      <c r="AC216" s="20">
        <f>MIN(AA216+AB216,Priority!E12)</f>
        <v>0</v>
      </c>
      <c r="AD216" s="20">
        <f>MIN(MAX(0,AA216+AB216-AC216),MAX(0,Overview!$B$11-SUM(I216,N216,S216,X216,AC216,AH216,AM216,AR216,AW216,BB216)-SUM(J216,O216,T216,Y216)))</f>
        <v>0</v>
      </c>
      <c r="AE216" s="20">
        <f t="shared" si="9"/>
        <v>0</v>
      </c>
      <c r="AF216" s="20">
        <f t="shared" si="21"/>
        <v>0</v>
      </c>
      <c r="AG216" s="20">
        <f>ROUND(AF216*Priority!D13/12,2)</f>
        <v>0</v>
      </c>
      <c r="AH216" s="20">
        <f>MIN(AF216+AG216,Priority!E13)</f>
        <v>0</v>
      </c>
      <c r="AI216" s="20">
        <f>MIN(MAX(0,AF216+AG216-AH216),MAX(0,Overview!$B$11-SUM(I216,N216,S216,X216,AC216,AH216,AM216,AR216,AW216,BB216)-SUM(J216,O216,T216,Y216,AD216)))</f>
        <v>0</v>
      </c>
      <c r="AJ216" s="20">
        <f t="shared" si="10"/>
        <v>0</v>
      </c>
      <c r="AK216" s="20">
        <f t="shared" si="22"/>
        <v>0</v>
      </c>
      <c r="AL216" s="20">
        <f>ROUND(AK216*Priority!D14/12,2)</f>
        <v>0</v>
      </c>
      <c r="AM216" s="20">
        <f>MIN(AK216+AL216,Priority!E14)</f>
        <v>0</v>
      </c>
      <c r="AN216" s="20">
        <f>MIN(MAX(0,AK216+AL216-AM216),MAX(0,Overview!$B$11-SUM(I216,N216,S216,X216,AC216,AH216,AM216,AR216,AW216,BB216)-SUM(J216,O216,T216,Y216,AD216,AI216)))</f>
        <v>0</v>
      </c>
      <c r="AO216" s="20">
        <f t="shared" si="11"/>
        <v>0</v>
      </c>
      <c r="AP216" s="20">
        <f t="shared" si="23"/>
        <v>0</v>
      </c>
      <c r="AQ216" s="20">
        <f>ROUND(AP216*Priority!D15/12,2)</f>
        <v>0</v>
      </c>
      <c r="AR216" s="20">
        <f>MIN(AP216+AQ216,Priority!E15)</f>
        <v>0</v>
      </c>
      <c r="AS216" s="20">
        <f>MIN(MAX(0,AP216+AQ216-AR216),MAX(0,Overview!$B$11-SUM(I216,N216,S216,X216,AC216,AH216,AM216,AR216,AW216,BB216)-SUM(J216,O216,T216,Y216,AD216,AI216,AN216)))</f>
        <v>0</v>
      </c>
      <c r="AT216" s="20">
        <f t="shared" si="12"/>
        <v>0</v>
      </c>
      <c r="AU216" s="20">
        <f t="shared" si="24"/>
        <v>0</v>
      </c>
      <c r="AV216" s="20">
        <f>ROUND(AU216*Priority!D16/12,2)</f>
        <v>0</v>
      </c>
      <c r="AW216" s="20">
        <f>MIN(AU216+AV216,Priority!E16)</f>
        <v>0</v>
      </c>
      <c r="AX216" s="20">
        <f>MIN(MAX(0,AU216+AV216-AW216),MAX(0,Overview!$B$11-SUM(I216,N216,S216,X216,AC216,AH216,AM216,AR216,AW216,BB216)-SUM(J216,O216,T216,Y216,AD216,AI216,AN216,AS216)))</f>
        <v>0</v>
      </c>
      <c r="AY216" s="20">
        <f t="shared" si="13"/>
        <v>0</v>
      </c>
      <c r="AZ216" s="20">
        <f t="shared" si="25"/>
        <v>0</v>
      </c>
      <c r="BA216" s="20">
        <f>ROUND(AZ216*Priority!D17/12,2)</f>
        <v>0</v>
      </c>
      <c r="BB216" s="20">
        <f>MIN(AZ216+BA216,Priority!E17)</f>
        <v>0</v>
      </c>
      <c r="BC216" s="20">
        <f>MIN(MAX(0,AZ216+BA216-BB216),MAX(0,Overview!$B$11-SUM(I216,N216,S216,X216,AC216,AH216,AM216,AR216,AW216,BB216)-SUM(J216,O216,T216,Y216,AD216,AI216,AN216,AS216,AX216)))</f>
        <v>0</v>
      </c>
      <c r="BD216" s="20">
        <f t="shared" si="14"/>
        <v>0</v>
      </c>
    </row>
    <row r="217" ht="22.5" customHeight="1">
      <c r="A217" s="4">
        <v>210.0</v>
      </c>
      <c r="B217" s="20">
        <f t="shared" ref="B217:C217" si="232">SUM(G217,L217,Q217,V217,AA217,AF217,AK217,AP217,AU217,AZ217)</f>
        <v>0</v>
      </c>
      <c r="C217" s="20">
        <f t="shared" si="232"/>
        <v>0</v>
      </c>
      <c r="D217" s="20">
        <f t="shared" si="3"/>
        <v>0</v>
      </c>
      <c r="E217" s="20">
        <f t="shared" si="4"/>
        <v>0</v>
      </c>
      <c r="F217" s="20">
        <f>MAX(0,Overview!$B$11-D217)</f>
        <v>0</v>
      </c>
      <c r="G217" s="20">
        <f t="shared" si="16"/>
        <v>0</v>
      </c>
      <c r="H217" s="20">
        <f>ROUND(G217*Priority!D8/12,2)</f>
        <v>0</v>
      </c>
      <c r="I217" s="20">
        <f>MIN(G217+H217,Priority!E8)</f>
        <v>0</v>
      </c>
      <c r="J217" s="20">
        <f>MIN(MAX(0,G217+H217-I217),MAX(0,Overview!$B$11-SUM(I217,N217,S217,X217,AC217,AH217,AM217,AR217,AW217,BB217)))</f>
        <v>0</v>
      </c>
      <c r="K217" s="20">
        <f t="shared" si="5"/>
        <v>0</v>
      </c>
      <c r="L217" s="20">
        <f t="shared" si="17"/>
        <v>0</v>
      </c>
      <c r="M217" s="20">
        <f>ROUND(L217*Priority!D9/12,2)</f>
        <v>0</v>
      </c>
      <c r="N217" s="20">
        <f>MIN(L217+M217,Priority!E9)</f>
        <v>0</v>
      </c>
      <c r="O217" s="20">
        <f>MIN(MAX(0,L217+M217-N217),MAX(0,Overview!$B$11-SUM(I217,N217,S217,X217,AC217,AH217,AM217,AR217,AW217,BB217)-SUM(J217)))</f>
        <v>0</v>
      </c>
      <c r="P217" s="20">
        <f t="shared" si="6"/>
        <v>0</v>
      </c>
      <c r="Q217" s="20">
        <f t="shared" si="18"/>
        <v>0</v>
      </c>
      <c r="R217" s="20">
        <f>ROUND(Q217*Priority!D10/12,2)</f>
        <v>0</v>
      </c>
      <c r="S217" s="20">
        <f>MIN(Q217+R217,Priority!E10)</f>
        <v>0</v>
      </c>
      <c r="T217" s="20">
        <f>MIN(MAX(0,Q217+R217-S217),MAX(0,Overview!$B$11-SUM(I217,N217,S217,X217,AC217,AH217,AM217,AR217,AW217,BB217)-SUM(J217,O217)))</f>
        <v>0</v>
      </c>
      <c r="U217" s="20">
        <f t="shared" si="7"/>
        <v>0</v>
      </c>
      <c r="V217" s="20">
        <f t="shared" si="19"/>
        <v>0</v>
      </c>
      <c r="W217" s="20">
        <f>ROUND(V217*Priority!D11/12,2)</f>
        <v>0</v>
      </c>
      <c r="X217" s="20">
        <f>MIN(V217+W217,Priority!E11)</f>
        <v>0</v>
      </c>
      <c r="Y217" s="20">
        <f>MIN(MAX(0,V217+W217-X217),MAX(0,Overview!$B$11-SUM(I217,N217,S217,X217,AC217,AH217,AM217,AR217,AW217,BB217)-SUM(J217,O217,T217)))</f>
        <v>0</v>
      </c>
      <c r="Z217" s="20">
        <f t="shared" si="8"/>
        <v>0</v>
      </c>
      <c r="AA217" s="20">
        <f t="shared" si="20"/>
        <v>0</v>
      </c>
      <c r="AB217" s="20">
        <f>ROUND(AA217*Priority!D12/12,2)</f>
        <v>0</v>
      </c>
      <c r="AC217" s="20">
        <f>MIN(AA217+AB217,Priority!E12)</f>
        <v>0</v>
      </c>
      <c r="AD217" s="20">
        <f>MIN(MAX(0,AA217+AB217-AC217),MAX(0,Overview!$B$11-SUM(I217,N217,S217,X217,AC217,AH217,AM217,AR217,AW217,BB217)-SUM(J217,O217,T217,Y217)))</f>
        <v>0</v>
      </c>
      <c r="AE217" s="20">
        <f t="shared" si="9"/>
        <v>0</v>
      </c>
      <c r="AF217" s="20">
        <f t="shared" si="21"/>
        <v>0</v>
      </c>
      <c r="AG217" s="20">
        <f>ROUND(AF217*Priority!D13/12,2)</f>
        <v>0</v>
      </c>
      <c r="AH217" s="20">
        <f>MIN(AF217+AG217,Priority!E13)</f>
        <v>0</v>
      </c>
      <c r="AI217" s="20">
        <f>MIN(MAX(0,AF217+AG217-AH217),MAX(0,Overview!$B$11-SUM(I217,N217,S217,X217,AC217,AH217,AM217,AR217,AW217,BB217)-SUM(J217,O217,T217,Y217,AD217)))</f>
        <v>0</v>
      </c>
      <c r="AJ217" s="20">
        <f t="shared" si="10"/>
        <v>0</v>
      </c>
      <c r="AK217" s="20">
        <f t="shared" si="22"/>
        <v>0</v>
      </c>
      <c r="AL217" s="20">
        <f>ROUND(AK217*Priority!D14/12,2)</f>
        <v>0</v>
      </c>
      <c r="AM217" s="20">
        <f>MIN(AK217+AL217,Priority!E14)</f>
        <v>0</v>
      </c>
      <c r="AN217" s="20">
        <f>MIN(MAX(0,AK217+AL217-AM217),MAX(0,Overview!$B$11-SUM(I217,N217,S217,X217,AC217,AH217,AM217,AR217,AW217,BB217)-SUM(J217,O217,T217,Y217,AD217,AI217)))</f>
        <v>0</v>
      </c>
      <c r="AO217" s="20">
        <f t="shared" si="11"/>
        <v>0</v>
      </c>
      <c r="AP217" s="20">
        <f t="shared" si="23"/>
        <v>0</v>
      </c>
      <c r="AQ217" s="20">
        <f>ROUND(AP217*Priority!D15/12,2)</f>
        <v>0</v>
      </c>
      <c r="AR217" s="20">
        <f>MIN(AP217+AQ217,Priority!E15)</f>
        <v>0</v>
      </c>
      <c r="AS217" s="20">
        <f>MIN(MAX(0,AP217+AQ217-AR217),MAX(0,Overview!$B$11-SUM(I217,N217,S217,X217,AC217,AH217,AM217,AR217,AW217,BB217)-SUM(J217,O217,T217,Y217,AD217,AI217,AN217)))</f>
        <v>0</v>
      </c>
      <c r="AT217" s="20">
        <f t="shared" si="12"/>
        <v>0</v>
      </c>
      <c r="AU217" s="20">
        <f t="shared" si="24"/>
        <v>0</v>
      </c>
      <c r="AV217" s="20">
        <f>ROUND(AU217*Priority!D16/12,2)</f>
        <v>0</v>
      </c>
      <c r="AW217" s="20">
        <f>MIN(AU217+AV217,Priority!E16)</f>
        <v>0</v>
      </c>
      <c r="AX217" s="20">
        <f>MIN(MAX(0,AU217+AV217-AW217),MAX(0,Overview!$B$11-SUM(I217,N217,S217,X217,AC217,AH217,AM217,AR217,AW217,BB217)-SUM(J217,O217,T217,Y217,AD217,AI217,AN217,AS217)))</f>
        <v>0</v>
      </c>
      <c r="AY217" s="20">
        <f t="shared" si="13"/>
        <v>0</v>
      </c>
      <c r="AZ217" s="20">
        <f t="shared" si="25"/>
        <v>0</v>
      </c>
      <c r="BA217" s="20">
        <f>ROUND(AZ217*Priority!D17/12,2)</f>
        <v>0</v>
      </c>
      <c r="BB217" s="20">
        <f>MIN(AZ217+BA217,Priority!E17)</f>
        <v>0</v>
      </c>
      <c r="BC217" s="20">
        <f>MIN(MAX(0,AZ217+BA217-BB217),MAX(0,Overview!$B$11-SUM(I217,N217,S217,X217,AC217,AH217,AM217,AR217,AW217,BB217)-SUM(J217,O217,T217,Y217,AD217,AI217,AN217,AS217,AX217)))</f>
        <v>0</v>
      </c>
      <c r="BD217" s="20">
        <f t="shared" si="14"/>
        <v>0</v>
      </c>
    </row>
    <row r="218" ht="22.5" customHeight="1">
      <c r="A218" s="4">
        <v>211.0</v>
      </c>
      <c r="B218" s="20">
        <f t="shared" ref="B218:C218" si="233">SUM(G218,L218,Q218,V218,AA218,AF218,AK218,AP218,AU218,AZ218)</f>
        <v>0</v>
      </c>
      <c r="C218" s="20">
        <f t="shared" si="233"/>
        <v>0</v>
      </c>
      <c r="D218" s="20">
        <f t="shared" si="3"/>
        <v>0</v>
      </c>
      <c r="E218" s="20">
        <f t="shared" si="4"/>
        <v>0</v>
      </c>
      <c r="F218" s="20">
        <f>MAX(0,Overview!$B$11-D218)</f>
        <v>0</v>
      </c>
      <c r="G218" s="20">
        <f t="shared" si="16"/>
        <v>0</v>
      </c>
      <c r="H218" s="20">
        <f>ROUND(G218*Priority!D8/12,2)</f>
        <v>0</v>
      </c>
      <c r="I218" s="20">
        <f>MIN(G218+H218,Priority!E8)</f>
        <v>0</v>
      </c>
      <c r="J218" s="20">
        <f>MIN(MAX(0,G218+H218-I218),MAX(0,Overview!$B$11-SUM(I218,N218,S218,X218,AC218,AH218,AM218,AR218,AW218,BB218)))</f>
        <v>0</v>
      </c>
      <c r="K218" s="20">
        <f t="shared" si="5"/>
        <v>0</v>
      </c>
      <c r="L218" s="20">
        <f t="shared" si="17"/>
        <v>0</v>
      </c>
      <c r="M218" s="20">
        <f>ROUND(L218*Priority!D9/12,2)</f>
        <v>0</v>
      </c>
      <c r="N218" s="20">
        <f>MIN(L218+M218,Priority!E9)</f>
        <v>0</v>
      </c>
      <c r="O218" s="20">
        <f>MIN(MAX(0,L218+M218-N218),MAX(0,Overview!$B$11-SUM(I218,N218,S218,X218,AC218,AH218,AM218,AR218,AW218,BB218)-SUM(J218)))</f>
        <v>0</v>
      </c>
      <c r="P218" s="20">
        <f t="shared" si="6"/>
        <v>0</v>
      </c>
      <c r="Q218" s="20">
        <f t="shared" si="18"/>
        <v>0</v>
      </c>
      <c r="R218" s="20">
        <f>ROUND(Q218*Priority!D10/12,2)</f>
        <v>0</v>
      </c>
      <c r="S218" s="20">
        <f>MIN(Q218+R218,Priority!E10)</f>
        <v>0</v>
      </c>
      <c r="T218" s="20">
        <f>MIN(MAX(0,Q218+R218-S218),MAX(0,Overview!$B$11-SUM(I218,N218,S218,X218,AC218,AH218,AM218,AR218,AW218,BB218)-SUM(J218,O218)))</f>
        <v>0</v>
      </c>
      <c r="U218" s="20">
        <f t="shared" si="7"/>
        <v>0</v>
      </c>
      <c r="V218" s="20">
        <f t="shared" si="19"/>
        <v>0</v>
      </c>
      <c r="W218" s="20">
        <f>ROUND(V218*Priority!D11/12,2)</f>
        <v>0</v>
      </c>
      <c r="X218" s="20">
        <f>MIN(V218+W218,Priority!E11)</f>
        <v>0</v>
      </c>
      <c r="Y218" s="20">
        <f>MIN(MAX(0,V218+W218-X218),MAX(0,Overview!$B$11-SUM(I218,N218,S218,X218,AC218,AH218,AM218,AR218,AW218,BB218)-SUM(J218,O218,T218)))</f>
        <v>0</v>
      </c>
      <c r="Z218" s="20">
        <f t="shared" si="8"/>
        <v>0</v>
      </c>
      <c r="AA218" s="20">
        <f t="shared" si="20"/>
        <v>0</v>
      </c>
      <c r="AB218" s="20">
        <f>ROUND(AA218*Priority!D12/12,2)</f>
        <v>0</v>
      </c>
      <c r="AC218" s="20">
        <f>MIN(AA218+AB218,Priority!E12)</f>
        <v>0</v>
      </c>
      <c r="AD218" s="20">
        <f>MIN(MAX(0,AA218+AB218-AC218),MAX(0,Overview!$B$11-SUM(I218,N218,S218,X218,AC218,AH218,AM218,AR218,AW218,BB218)-SUM(J218,O218,T218,Y218)))</f>
        <v>0</v>
      </c>
      <c r="AE218" s="20">
        <f t="shared" si="9"/>
        <v>0</v>
      </c>
      <c r="AF218" s="20">
        <f t="shared" si="21"/>
        <v>0</v>
      </c>
      <c r="AG218" s="20">
        <f>ROUND(AF218*Priority!D13/12,2)</f>
        <v>0</v>
      </c>
      <c r="AH218" s="20">
        <f>MIN(AF218+AG218,Priority!E13)</f>
        <v>0</v>
      </c>
      <c r="AI218" s="20">
        <f>MIN(MAX(0,AF218+AG218-AH218),MAX(0,Overview!$B$11-SUM(I218,N218,S218,X218,AC218,AH218,AM218,AR218,AW218,BB218)-SUM(J218,O218,T218,Y218,AD218)))</f>
        <v>0</v>
      </c>
      <c r="AJ218" s="20">
        <f t="shared" si="10"/>
        <v>0</v>
      </c>
      <c r="AK218" s="20">
        <f t="shared" si="22"/>
        <v>0</v>
      </c>
      <c r="AL218" s="20">
        <f>ROUND(AK218*Priority!D14/12,2)</f>
        <v>0</v>
      </c>
      <c r="AM218" s="20">
        <f>MIN(AK218+AL218,Priority!E14)</f>
        <v>0</v>
      </c>
      <c r="AN218" s="20">
        <f>MIN(MAX(0,AK218+AL218-AM218),MAX(0,Overview!$B$11-SUM(I218,N218,S218,X218,AC218,AH218,AM218,AR218,AW218,BB218)-SUM(J218,O218,T218,Y218,AD218,AI218)))</f>
        <v>0</v>
      </c>
      <c r="AO218" s="20">
        <f t="shared" si="11"/>
        <v>0</v>
      </c>
      <c r="AP218" s="20">
        <f t="shared" si="23"/>
        <v>0</v>
      </c>
      <c r="AQ218" s="20">
        <f>ROUND(AP218*Priority!D15/12,2)</f>
        <v>0</v>
      </c>
      <c r="AR218" s="20">
        <f>MIN(AP218+AQ218,Priority!E15)</f>
        <v>0</v>
      </c>
      <c r="AS218" s="20">
        <f>MIN(MAX(0,AP218+AQ218-AR218),MAX(0,Overview!$B$11-SUM(I218,N218,S218,X218,AC218,AH218,AM218,AR218,AW218,BB218)-SUM(J218,O218,T218,Y218,AD218,AI218,AN218)))</f>
        <v>0</v>
      </c>
      <c r="AT218" s="20">
        <f t="shared" si="12"/>
        <v>0</v>
      </c>
      <c r="AU218" s="20">
        <f t="shared" si="24"/>
        <v>0</v>
      </c>
      <c r="AV218" s="20">
        <f>ROUND(AU218*Priority!D16/12,2)</f>
        <v>0</v>
      </c>
      <c r="AW218" s="20">
        <f>MIN(AU218+AV218,Priority!E16)</f>
        <v>0</v>
      </c>
      <c r="AX218" s="20">
        <f>MIN(MAX(0,AU218+AV218-AW218),MAX(0,Overview!$B$11-SUM(I218,N218,S218,X218,AC218,AH218,AM218,AR218,AW218,BB218)-SUM(J218,O218,T218,Y218,AD218,AI218,AN218,AS218)))</f>
        <v>0</v>
      </c>
      <c r="AY218" s="20">
        <f t="shared" si="13"/>
        <v>0</v>
      </c>
      <c r="AZ218" s="20">
        <f t="shared" si="25"/>
        <v>0</v>
      </c>
      <c r="BA218" s="20">
        <f>ROUND(AZ218*Priority!D17/12,2)</f>
        <v>0</v>
      </c>
      <c r="BB218" s="20">
        <f>MIN(AZ218+BA218,Priority!E17)</f>
        <v>0</v>
      </c>
      <c r="BC218" s="20">
        <f>MIN(MAX(0,AZ218+BA218-BB218),MAX(0,Overview!$B$11-SUM(I218,N218,S218,X218,AC218,AH218,AM218,AR218,AW218,BB218)-SUM(J218,O218,T218,Y218,AD218,AI218,AN218,AS218,AX218)))</f>
        <v>0</v>
      </c>
      <c r="BD218" s="20">
        <f t="shared" si="14"/>
        <v>0</v>
      </c>
    </row>
    <row r="219" ht="22.5" customHeight="1">
      <c r="A219" s="4">
        <v>212.0</v>
      </c>
      <c r="B219" s="20">
        <f t="shared" ref="B219:C219" si="234">SUM(G219,L219,Q219,V219,AA219,AF219,AK219,AP219,AU219,AZ219)</f>
        <v>0</v>
      </c>
      <c r="C219" s="20">
        <f t="shared" si="234"/>
        <v>0</v>
      </c>
      <c r="D219" s="20">
        <f t="shared" si="3"/>
        <v>0</v>
      </c>
      <c r="E219" s="20">
        <f t="shared" si="4"/>
        <v>0</v>
      </c>
      <c r="F219" s="20">
        <f>MAX(0,Overview!$B$11-D219)</f>
        <v>0</v>
      </c>
      <c r="G219" s="20">
        <f t="shared" si="16"/>
        <v>0</v>
      </c>
      <c r="H219" s="20">
        <f>ROUND(G219*Priority!D8/12,2)</f>
        <v>0</v>
      </c>
      <c r="I219" s="20">
        <f>MIN(G219+H219,Priority!E8)</f>
        <v>0</v>
      </c>
      <c r="J219" s="20">
        <f>MIN(MAX(0,G219+H219-I219),MAX(0,Overview!$B$11-SUM(I219,N219,S219,X219,AC219,AH219,AM219,AR219,AW219,BB219)))</f>
        <v>0</v>
      </c>
      <c r="K219" s="20">
        <f t="shared" si="5"/>
        <v>0</v>
      </c>
      <c r="L219" s="20">
        <f t="shared" si="17"/>
        <v>0</v>
      </c>
      <c r="M219" s="20">
        <f>ROUND(L219*Priority!D9/12,2)</f>
        <v>0</v>
      </c>
      <c r="N219" s="20">
        <f>MIN(L219+M219,Priority!E9)</f>
        <v>0</v>
      </c>
      <c r="O219" s="20">
        <f>MIN(MAX(0,L219+M219-N219),MAX(0,Overview!$B$11-SUM(I219,N219,S219,X219,AC219,AH219,AM219,AR219,AW219,BB219)-SUM(J219)))</f>
        <v>0</v>
      </c>
      <c r="P219" s="20">
        <f t="shared" si="6"/>
        <v>0</v>
      </c>
      <c r="Q219" s="20">
        <f t="shared" si="18"/>
        <v>0</v>
      </c>
      <c r="R219" s="20">
        <f>ROUND(Q219*Priority!D10/12,2)</f>
        <v>0</v>
      </c>
      <c r="S219" s="20">
        <f>MIN(Q219+R219,Priority!E10)</f>
        <v>0</v>
      </c>
      <c r="T219" s="20">
        <f>MIN(MAX(0,Q219+R219-S219),MAX(0,Overview!$B$11-SUM(I219,N219,S219,X219,AC219,AH219,AM219,AR219,AW219,BB219)-SUM(J219,O219)))</f>
        <v>0</v>
      </c>
      <c r="U219" s="20">
        <f t="shared" si="7"/>
        <v>0</v>
      </c>
      <c r="V219" s="20">
        <f t="shared" si="19"/>
        <v>0</v>
      </c>
      <c r="W219" s="20">
        <f>ROUND(V219*Priority!D11/12,2)</f>
        <v>0</v>
      </c>
      <c r="X219" s="20">
        <f>MIN(V219+W219,Priority!E11)</f>
        <v>0</v>
      </c>
      <c r="Y219" s="20">
        <f>MIN(MAX(0,V219+W219-X219),MAX(0,Overview!$B$11-SUM(I219,N219,S219,X219,AC219,AH219,AM219,AR219,AW219,BB219)-SUM(J219,O219,T219)))</f>
        <v>0</v>
      </c>
      <c r="Z219" s="20">
        <f t="shared" si="8"/>
        <v>0</v>
      </c>
      <c r="AA219" s="20">
        <f t="shared" si="20"/>
        <v>0</v>
      </c>
      <c r="AB219" s="20">
        <f>ROUND(AA219*Priority!D12/12,2)</f>
        <v>0</v>
      </c>
      <c r="AC219" s="20">
        <f>MIN(AA219+AB219,Priority!E12)</f>
        <v>0</v>
      </c>
      <c r="AD219" s="20">
        <f>MIN(MAX(0,AA219+AB219-AC219),MAX(0,Overview!$B$11-SUM(I219,N219,S219,X219,AC219,AH219,AM219,AR219,AW219,BB219)-SUM(J219,O219,T219,Y219)))</f>
        <v>0</v>
      </c>
      <c r="AE219" s="20">
        <f t="shared" si="9"/>
        <v>0</v>
      </c>
      <c r="AF219" s="20">
        <f t="shared" si="21"/>
        <v>0</v>
      </c>
      <c r="AG219" s="20">
        <f>ROUND(AF219*Priority!D13/12,2)</f>
        <v>0</v>
      </c>
      <c r="AH219" s="20">
        <f>MIN(AF219+AG219,Priority!E13)</f>
        <v>0</v>
      </c>
      <c r="AI219" s="20">
        <f>MIN(MAX(0,AF219+AG219-AH219),MAX(0,Overview!$B$11-SUM(I219,N219,S219,X219,AC219,AH219,AM219,AR219,AW219,BB219)-SUM(J219,O219,T219,Y219,AD219)))</f>
        <v>0</v>
      </c>
      <c r="AJ219" s="20">
        <f t="shared" si="10"/>
        <v>0</v>
      </c>
      <c r="AK219" s="20">
        <f t="shared" si="22"/>
        <v>0</v>
      </c>
      <c r="AL219" s="20">
        <f>ROUND(AK219*Priority!D14/12,2)</f>
        <v>0</v>
      </c>
      <c r="AM219" s="20">
        <f>MIN(AK219+AL219,Priority!E14)</f>
        <v>0</v>
      </c>
      <c r="AN219" s="20">
        <f>MIN(MAX(0,AK219+AL219-AM219),MAX(0,Overview!$B$11-SUM(I219,N219,S219,X219,AC219,AH219,AM219,AR219,AW219,BB219)-SUM(J219,O219,T219,Y219,AD219,AI219)))</f>
        <v>0</v>
      </c>
      <c r="AO219" s="20">
        <f t="shared" si="11"/>
        <v>0</v>
      </c>
      <c r="AP219" s="20">
        <f t="shared" si="23"/>
        <v>0</v>
      </c>
      <c r="AQ219" s="20">
        <f>ROUND(AP219*Priority!D15/12,2)</f>
        <v>0</v>
      </c>
      <c r="AR219" s="20">
        <f>MIN(AP219+AQ219,Priority!E15)</f>
        <v>0</v>
      </c>
      <c r="AS219" s="20">
        <f>MIN(MAX(0,AP219+AQ219-AR219),MAX(0,Overview!$B$11-SUM(I219,N219,S219,X219,AC219,AH219,AM219,AR219,AW219,BB219)-SUM(J219,O219,T219,Y219,AD219,AI219,AN219)))</f>
        <v>0</v>
      </c>
      <c r="AT219" s="20">
        <f t="shared" si="12"/>
        <v>0</v>
      </c>
      <c r="AU219" s="20">
        <f t="shared" si="24"/>
        <v>0</v>
      </c>
      <c r="AV219" s="20">
        <f>ROUND(AU219*Priority!D16/12,2)</f>
        <v>0</v>
      </c>
      <c r="AW219" s="20">
        <f>MIN(AU219+AV219,Priority!E16)</f>
        <v>0</v>
      </c>
      <c r="AX219" s="20">
        <f>MIN(MAX(0,AU219+AV219-AW219),MAX(0,Overview!$B$11-SUM(I219,N219,S219,X219,AC219,AH219,AM219,AR219,AW219,BB219)-SUM(J219,O219,T219,Y219,AD219,AI219,AN219,AS219)))</f>
        <v>0</v>
      </c>
      <c r="AY219" s="20">
        <f t="shared" si="13"/>
        <v>0</v>
      </c>
      <c r="AZ219" s="20">
        <f t="shared" si="25"/>
        <v>0</v>
      </c>
      <c r="BA219" s="20">
        <f>ROUND(AZ219*Priority!D17/12,2)</f>
        <v>0</v>
      </c>
      <c r="BB219" s="20">
        <f>MIN(AZ219+BA219,Priority!E17)</f>
        <v>0</v>
      </c>
      <c r="BC219" s="20">
        <f>MIN(MAX(0,AZ219+BA219-BB219),MAX(0,Overview!$B$11-SUM(I219,N219,S219,X219,AC219,AH219,AM219,AR219,AW219,BB219)-SUM(J219,O219,T219,Y219,AD219,AI219,AN219,AS219,AX219)))</f>
        <v>0</v>
      </c>
      <c r="BD219" s="20">
        <f t="shared" si="14"/>
        <v>0</v>
      </c>
    </row>
    <row r="220" ht="22.5" customHeight="1">
      <c r="A220" s="4">
        <v>213.0</v>
      </c>
      <c r="B220" s="20">
        <f t="shared" ref="B220:C220" si="235">SUM(G220,L220,Q220,V220,AA220,AF220,AK220,AP220,AU220,AZ220)</f>
        <v>0</v>
      </c>
      <c r="C220" s="20">
        <f t="shared" si="235"/>
        <v>0</v>
      </c>
      <c r="D220" s="20">
        <f t="shared" si="3"/>
        <v>0</v>
      </c>
      <c r="E220" s="20">
        <f t="shared" si="4"/>
        <v>0</v>
      </c>
      <c r="F220" s="20">
        <f>MAX(0,Overview!$B$11-D220)</f>
        <v>0</v>
      </c>
      <c r="G220" s="20">
        <f t="shared" si="16"/>
        <v>0</v>
      </c>
      <c r="H220" s="20">
        <f>ROUND(G220*Priority!D8/12,2)</f>
        <v>0</v>
      </c>
      <c r="I220" s="20">
        <f>MIN(G220+H220,Priority!E8)</f>
        <v>0</v>
      </c>
      <c r="J220" s="20">
        <f>MIN(MAX(0,G220+H220-I220),MAX(0,Overview!$B$11-SUM(I220,N220,S220,X220,AC220,AH220,AM220,AR220,AW220,BB220)))</f>
        <v>0</v>
      </c>
      <c r="K220" s="20">
        <f t="shared" si="5"/>
        <v>0</v>
      </c>
      <c r="L220" s="20">
        <f t="shared" si="17"/>
        <v>0</v>
      </c>
      <c r="M220" s="20">
        <f>ROUND(L220*Priority!D9/12,2)</f>
        <v>0</v>
      </c>
      <c r="N220" s="20">
        <f>MIN(L220+M220,Priority!E9)</f>
        <v>0</v>
      </c>
      <c r="O220" s="20">
        <f>MIN(MAX(0,L220+M220-N220),MAX(0,Overview!$B$11-SUM(I220,N220,S220,X220,AC220,AH220,AM220,AR220,AW220,BB220)-SUM(J220)))</f>
        <v>0</v>
      </c>
      <c r="P220" s="20">
        <f t="shared" si="6"/>
        <v>0</v>
      </c>
      <c r="Q220" s="20">
        <f t="shared" si="18"/>
        <v>0</v>
      </c>
      <c r="R220" s="20">
        <f>ROUND(Q220*Priority!D10/12,2)</f>
        <v>0</v>
      </c>
      <c r="S220" s="20">
        <f>MIN(Q220+R220,Priority!E10)</f>
        <v>0</v>
      </c>
      <c r="T220" s="20">
        <f>MIN(MAX(0,Q220+R220-S220),MAX(0,Overview!$B$11-SUM(I220,N220,S220,X220,AC220,AH220,AM220,AR220,AW220,BB220)-SUM(J220,O220)))</f>
        <v>0</v>
      </c>
      <c r="U220" s="20">
        <f t="shared" si="7"/>
        <v>0</v>
      </c>
      <c r="V220" s="20">
        <f t="shared" si="19"/>
        <v>0</v>
      </c>
      <c r="W220" s="20">
        <f>ROUND(V220*Priority!D11/12,2)</f>
        <v>0</v>
      </c>
      <c r="X220" s="20">
        <f>MIN(V220+W220,Priority!E11)</f>
        <v>0</v>
      </c>
      <c r="Y220" s="20">
        <f>MIN(MAX(0,V220+W220-X220),MAX(0,Overview!$B$11-SUM(I220,N220,S220,X220,AC220,AH220,AM220,AR220,AW220,BB220)-SUM(J220,O220,T220)))</f>
        <v>0</v>
      </c>
      <c r="Z220" s="20">
        <f t="shared" si="8"/>
        <v>0</v>
      </c>
      <c r="AA220" s="20">
        <f t="shared" si="20"/>
        <v>0</v>
      </c>
      <c r="AB220" s="20">
        <f>ROUND(AA220*Priority!D12/12,2)</f>
        <v>0</v>
      </c>
      <c r="AC220" s="20">
        <f>MIN(AA220+AB220,Priority!E12)</f>
        <v>0</v>
      </c>
      <c r="AD220" s="20">
        <f>MIN(MAX(0,AA220+AB220-AC220),MAX(0,Overview!$B$11-SUM(I220,N220,S220,X220,AC220,AH220,AM220,AR220,AW220,BB220)-SUM(J220,O220,T220,Y220)))</f>
        <v>0</v>
      </c>
      <c r="AE220" s="20">
        <f t="shared" si="9"/>
        <v>0</v>
      </c>
      <c r="AF220" s="20">
        <f t="shared" si="21"/>
        <v>0</v>
      </c>
      <c r="AG220" s="20">
        <f>ROUND(AF220*Priority!D13/12,2)</f>
        <v>0</v>
      </c>
      <c r="AH220" s="20">
        <f>MIN(AF220+AG220,Priority!E13)</f>
        <v>0</v>
      </c>
      <c r="AI220" s="20">
        <f>MIN(MAX(0,AF220+AG220-AH220),MAX(0,Overview!$B$11-SUM(I220,N220,S220,X220,AC220,AH220,AM220,AR220,AW220,BB220)-SUM(J220,O220,T220,Y220,AD220)))</f>
        <v>0</v>
      </c>
      <c r="AJ220" s="20">
        <f t="shared" si="10"/>
        <v>0</v>
      </c>
      <c r="AK220" s="20">
        <f t="shared" si="22"/>
        <v>0</v>
      </c>
      <c r="AL220" s="20">
        <f>ROUND(AK220*Priority!D14/12,2)</f>
        <v>0</v>
      </c>
      <c r="AM220" s="20">
        <f>MIN(AK220+AL220,Priority!E14)</f>
        <v>0</v>
      </c>
      <c r="AN220" s="20">
        <f>MIN(MAX(0,AK220+AL220-AM220),MAX(0,Overview!$B$11-SUM(I220,N220,S220,X220,AC220,AH220,AM220,AR220,AW220,BB220)-SUM(J220,O220,T220,Y220,AD220,AI220)))</f>
        <v>0</v>
      </c>
      <c r="AO220" s="20">
        <f t="shared" si="11"/>
        <v>0</v>
      </c>
      <c r="AP220" s="20">
        <f t="shared" si="23"/>
        <v>0</v>
      </c>
      <c r="AQ220" s="20">
        <f>ROUND(AP220*Priority!D15/12,2)</f>
        <v>0</v>
      </c>
      <c r="AR220" s="20">
        <f>MIN(AP220+AQ220,Priority!E15)</f>
        <v>0</v>
      </c>
      <c r="AS220" s="20">
        <f>MIN(MAX(0,AP220+AQ220-AR220),MAX(0,Overview!$B$11-SUM(I220,N220,S220,X220,AC220,AH220,AM220,AR220,AW220,BB220)-SUM(J220,O220,T220,Y220,AD220,AI220,AN220)))</f>
        <v>0</v>
      </c>
      <c r="AT220" s="20">
        <f t="shared" si="12"/>
        <v>0</v>
      </c>
      <c r="AU220" s="20">
        <f t="shared" si="24"/>
        <v>0</v>
      </c>
      <c r="AV220" s="20">
        <f>ROUND(AU220*Priority!D16/12,2)</f>
        <v>0</v>
      </c>
      <c r="AW220" s="20">
        <f>MIN(AU220+AV220,Priority!E16)</f>
        <v>0</v>
      </c>
      <c r="AX220" s="20">
        <f>MIN(MAX(0,AU220+AV220-AW220),MAX(0,Overview!$B$11-SUM(I220,N220,S220,X220,AC220,AH220,AM220,AR220,AW220,BB220)-SUM(J220,O220,T220,Y220,AD220,AI220,AN220,AS220)))</f>
        <v>0</v>
      </c>
      <c r="AY220" s="20">
        <f t="shared" si="13"/>
        <v>0</v>
      </c>
      <c r="AZ220" s="20">
        <f t="shared" si="25"/>
        <v>0</v>
      </c>
      <c r="BA220" s="20">
        <f>ROUND(AZ220*Priority!D17/12,2)</f>
        <v>0</v>
      </c>
      <c r="BB220" s="20">
        <f>MIN(AZ220+BA220,Priority!E17)</f>
        <v>0</v>
      </c>
      <c r="BC220" s="20">
        <f>MIN(MAX(0,AZ220+BA220-BB220),MAX(0,Overview!$B$11-SUM(I220,N220,S220,X220,AC220,AH220,AM220,AR220,AW220,BB220)-SUM(J220,O220,T220,Y220,AD220,AI220,AN220,AS220,AX220)))</f>
        <v>0</v>
      </c>
      <c r="BD220" s="20">
        <f t="shared" si="14"/>
        <v>0</v>
      </c>
    </row>
    <row r="221" ht="22.5" customHeight="1">
      <c r="A221" s="4">
        <v>214.0</v>
      </c>
      <c r="B221" s="20">
        <f t="shared" ref="B221:C221" si="236">SUM(G221,L221,Q221,V221,AA221,AF221,AK221,AP221,AU221,AZ221)</f>
        <v>0</v>
      </c>
      <c r="C221" s="20">
        <f t="shared" si="236"/>
        <v>0</v>
      </c>
      <c r="D221" s="20">
        <f t="shared" si="3"/>
        <v>0</v>
      </c>
      <c r="E221" s="20">
        <f t="shared" si="4"/>
        <v>0</v>
      </c>
      <c r="F221" s="20">
        <f>MAX(0,Overview!$B$11-D221)</f>
        <v>0</v>
      </c>
      <c r="G221" s="20">
        <f t="shared" si="16"/>
        <v>0</v>
      </c>
      <c r="H221" s="20">
        <f>ROUND(G221*Priority!D8/12,2)</f>
        <v>0</v>
      </c>
      <c r="I221" s="20">
        <f>MIN(G221+H221,Priority!E8)</f>
        <v>0</v>
      </c>
      <c r="J221" s="20">
        <f>MIN(MAX(0,G221+H221-I221),MAX(0,Overview!$B$11-SUM(I221,N221,S221,X221,AC221,AH221,AM221,AR221,AW221,BB221)))</f>
        <v>0</v>
      </c>
      <c r="K221" s="20">
        <f t="shared" si="5"/>
        <v>0</v>
      </c>
      <c r="L221" s="20">
        <f t="shared" si="17"/>
        <v>0</v>
      </c>
      <c r="M221" s="20">
        <f>ROUND(L221*Priority!D9/12,2)</f>
        <v>0</v>
      </c>
      <c r="N221" s="20">
        <f>MIN(L221+M221,Priority!E9)</f>
        <v>0</v>
      </c>
      <c r="O221" s="20">
        <f>MIN(MAX(0,L221+M221-N221),MAX(0,Overview!$B$11-SUM(I221,N221,S221,X221,AC221,AH221,AM221,AR221,AW221,BB221)-SUM(J221)))</f>
        <v>0</v>
      </c>
      <c r="P221" s="20">
        <f t="shared" si="6"/>
        <v>0</v>
      </c>
      <c r="Q221" s="20">
        <f t="shared" si="18"/>
        <v>0</v>
      </c>
      <c r="R221" s="20">
        <f>ROUND(Q221*Priority!D10/12,2)</f>
        <v>0</v>
      </c>
      <c r="S221" s="20">
        <f>MIN(Q221+R221,Priority!E10)</f>
        <v>0</v>
      </c>
      <c r="T221" s="20">
        <f>MIN(MAX(0,Q221+R221-S221),MAX(0,Overview!$B$11-SUM(I221,N221,S221,X221,AC221,AH221,AM221,AR221,AW221,BB221)-SUM(J221,O221)))</f>
        <v>0</v>
      </c>
      <c r="U221" s="20">
        <f t="shared" si="7"/>
        <v>0</v>
      </c>
      <c r="V221" s="20">
        <f t="shared" si="19"/>
        <v>0</v>
      </c>
      <c r="W221" s="20">
        <f>ROUND(V221*Priority!D11/12,2)</f>
        <v>0</v>
      </c>
      <c r="X221" s="20">
        <f>MIN(V221+W221,Priority!E11)</f>
        <v>0</v>
      </c>
      <c r="Y221" s="20">
        <f>MIN(MAX(0,V221+W221-X221),MAX(0,Overview!$B$11-SUM(I221,N221,S221,X221,AC221,AH221,AM221,AR221,AW221,BB221)-SUM(J221,O221,T221)))</f>
        <v>0</v>
      </c>
      <c r="Z221" s="20">
        <f t="shared" si="8"/>
        <v>0</v>
      </c>
      <c r="AA221" s="20">
        <f t="shared" si="20"/>
        <v>0</v>
      </c>
      <c r="AB221" s="20">
        <f>ROUND(AA221*Priority!D12/12,2)</f>
        <v>0</v>
      </c>
      <c r="AC221" s="20">
        <f>MIN(AA221+AB221,Priority!E12)</f>
        <v>0</v>
      </c>
      <c r="AD221" s="20">
        <f>MIN(MAX(0,AA221+AB221-AC221),MAX(0,Overview!$B$11-SUM(I221,N221,S221,X221,AC221,AH221,AM221,AR221,AW221,BB221)-SUM(J221,O221,T221,Y221)))</f>
        <v>0</v>
      </c>
      <c r="AE221" s="20">
        <f t="shared" si="9"/>
        <v>0</v>
      </c>
      <c r="AF221" s="20">
        <f t="shared" si="21"/>
        <v>0</v>
      </c>
      <c r="AG221" s="20">
        <f>ROUND(AF221*Priority!D13/12,2)</f>
        <v>0</v>
      </c>
      <c r="AH221" s="20">
        <f>MIN(AF221+AG221,Priority!E13)</f>
        <v>0</v>
      </c>
      <c r="AI221" s="20">
        <f>MIN(MAX(0,AF221+AG221-AH221),MAX(0,Overview!$B$11-SUM(I221,N221,S221,X221,AC221,AH221,AM221,AR221,AW221,BB221)-SUM(J221,O221,T221,Y221,AD221)))</f>
        <v>0</v>
      </c>
      <c r="AJ221" s="20">
        <f t="shared" si="10"/>
        <v>0</v>
      </c>
      <c r="AK221" s="20">
        <f t="shared" si="22"/>
        <v>0</v>
      </c>
      <c r="AL221" s="20">
        <f>ROUND(AK221*Priority!D14/12,2)</f>
        <v>0</v>
      </c>
      <c r="AM221" s="20">
        <f>MIN(AK221+AL221,Priority!E14)</f>
        <v>0</v>
      </c>
      <c r="AN221" s="20">
        <f>MIN(MAX(0,AK221+AL221-AM221),MAX(0,Overview!$B$11-SUM(I221,N221,S221,X221,AC221,AH221,AM221,AR221,AW221,BB221)-SUM(J221,O221,T221,Y221,AD221,AI221)))</f>
        <v>0</v>
      </c>
      <c r="AO221" s="20">
        <f t="shared" si="11"/>
        <v>0</v>
      </c>
      <c r="AP221" s="20">
        <f t="shared" si="23"/>
        <v>0</v>
      </c>
      <c r="AQ221" s="20">
        <f>ROUND(AP221*Priority!D15/12,2)</f>
        <v>0</v>
      </c>
      <c r="AR221" s="20">
        <f>MIN(AP221+AQ221,Priority!E15)</f>
        <v>0</v>
      </c>
      <c r="AS221" s="20">
        <f>MIN(MAX(0,AP221+AQ221-AR221),MAX(0,Overview!$B$11-SUM(I221,N221,S221,X221,AC221,AH221,AM221,AR221,AW221,BB221)-SUM(J221,O221,T221,Y221,AD221,AI221,AN221)))</f>
        <v>0</v>
      </c>
      <c r="AT221" s="20">
        <f t="shared" si="12"/>
        <v>0</v>
      </c>
      <c r="AU221" s="20">
        <f t="shared" si="24"/>
        <v>0</v>
      </c>
      <c r="AV221" s="20">
        <f>ROUND(AU221*Priority!D16/12,2)</f>
        <v>0</v>
      </c>
      <c r="AW221" s="20">
        <f>MIN(AU221+AV221,Priority!E16)</f>
        <v>0</v>
      </c>
      <c r="AX221" s="20">
        <f>MIN(MAX(0,AU221+AV221-AW221),MAX(0,Overview!$B$11-SUM(I221,N221,S221,X221,AC221,AH221,AM221,AR221,AW221,BB221)-SUM(J221,O221,T221,Y221,AD221,AI221,AN221,AS221)))</f>
        <v>0</v>
      </c>
      <c r="AY221" s="20">
        <f t="shared" si="13"/>
        <v>0</v>
      </c>
      <c r="AZ221" s="20">
        <f t="shared" si="25"/>
        <v>0</v>
      </c>
      <c r="BA221" s="20">
        <f>ROUND(AZ221*Priority!D17/12,2)</f>
        <v>0</v>
      </c>
      <c r="BB221" s="20">
        <f>MIN(AZ221+BA221,Priority!E17)</f>
        <v>0</v>
      </c>
      <c r="BC221" s="20">
        <f>MIN(MAX(0,AZ221+BA221-BB221),MAX(0,Overview!$B$11-SUM(I221,N221,S221,X221,AC221,AH221,AM221,AR221,AW221,BB221)-SUM(J221,O221,T221,Y221,AD221,AI221,AN221,AS221,AX221)))</f>
        <v>0</v>
      </c>
      <c r="BD221" s="20">
        <f t="shared" si="14"/>
        <v>0</v>
      </c>
    </row>
    <row r="222" ht="22.5" customHeight="1">
      <c r="A222" s="4">
        <v>215.0</v>
      </c>
      <c r="B222" s="20">
        <f t="shared" ref="B222:C222" si="237">SUM(G222,L222,Q222,V222,AA222,AF222,AK222,AP222,AU222,AZ222)</f>
        <v>0</v>
      </c>
      <c r="C222" s="20">
        <f t="shared" si="237"/>
        <v>0</v>
      </c>
      <c r="D222" s="20">
        <f t="shared" si="3"/>
        <v>0</v>
      </c>
      <c r="E222" s="20">
        <f t="shared" si="4"/>
        <v>0</v>
      </c>
      <c r="F222" s="20">
        <f>MAX(0,Overview!$B$11-D222)</f>
        <v>0</v>
      </c>
      <c r="G222" s="20">
        <f t="shared" si="16"/>
        <v>0</v>
      </c>
      <c r="H222" s="20">
        <f>ROUND(G222*Priority!D8/12,2)</f>
        <v>0</v>
      </c>
      <c r="I222" s="20">
        <f>MIN(G222+H222,Priority!E8)</f>
        <v>0</v>
      </c>
      <c r="J222" s="20">
        <f>MIN(MAX(0,G222+H222-I222),MAX(0,Overview!$B$11-SUM(I222,N222,S222,X222,AC222,AH222,AM222,AR222,AW222,BB222)))</f>
        <v>0</v>
      </c>
      <c r="K222" s="20">
        <f t="shared" si="5"/>
        <v>0</v>
      </c>
      <c r="L222" s="20">
        <f t="shared" si="17"/>
        <v>0</v>
      </c>
      <c r="M222" s="20">
        <f>ROUND(L222*Priority!D9/12,2)</f>
        <v>0</v>
      </c>
      <c r="N222" s="20">
        <f>MIN(L222+M222,Priority!E9)</f>
        <v>0</v>
      </c>
      <c r="O222" s="20">
        <f>MIN(MAX(0,L222+M222-N222),MAX(0,Overview!$B$11-SUM(I222,N222,S222,X222,AC222,AH222,AM222,AR222,AW222,BB222)-SUM(J222)))</f>
        <v>0</v>
      </c>
      <c r="P222" s="20">
        <f t="shared" si="6"/>
        <v>0</v>
      </c>
      <c r="Q222" s="20">
        <f t="shared" si="18"/>
        <v>0</v>
      </c>
      <c r="R222" s="20">
        <f>ROUND(Q222*Priority!D10/12,2)</f>
        <v>0</v>
      </c>
      <c r="S222" s="20">
        <f>MIN(Q222+R222,Priority!E10)</f>
        <v>0</v>
      </c>
      <c r="T222" s="20">
        <f>MIN(MAX(0,Q222+R222-S222),MAX(0,Overview!$B$11-SUM(I222,N222,S222,X222,AC222,AH222,AM222,AR222,AW222,BB222)-SUM(J222,O222)))</f>
        <v>0</v>
      </c>
      <c r="U222" s="20">
        <f t="shared" si="7"/>
        <v>0</v>
      </c>
      <c r="V222" s="20">
        <f t="shared" si="19"/>
        <v>0</v>
      </c>
      <c r="W222" s="20">
        <f>ROUND(V222*Priority!D11/12,2)</f>
        <v>0</v>
      </c>
      <c r="X222" s="20">
        <f>MIN(V222+W222,Priority!E11)</f>
        <v>0</v>
      </c>
      <c r="Y222" s="20">
        <f>MIN(MAX(0,V222+W222-X222),MAX(0,Overview!$B$11-SUM(I222,N222,S222,X222,AC222,AH222,AM222,AR222,AW222,BB222)-SUM(J222,O222,T222)))</f>
        <v>0</v>
      </c>
      <c r="Z222" s="20">
        <f t="shared" si="8"/>
        <v>0</v>
      </c>
      <c r="AA222" s="20">
        <f t="shared" si="20"/>
        <v>0</v>
      </c>
      <c r="AB222" s="20">
        <f>ROUND(AA222*Priority!D12/12,2)</f>
        <v>0</v>
      </c>
      <c r="AC222" s="20">
        <f>MIN(AA222+AB222,Priority!E12)</f>
        <v>0</v>
      </c>
      <c r="AD222" s="20">
        <f>MIN(MAX(0,AA222+AB222-AC222),MAX(0,Overview!$B$11-SUM(I222,N222,S222,X222,AC222,AH222,AM222,AR222,AW222,BB222)-SUM(J222,O222,T222,Y222)))</f>
        <v>0</v>
      </c>
      <c r="AE222" s="20">
        <f t="shared" si="9"/>
        <v>0</v>
      </c>
      <c r="AF222" s="20">
        <f t="shared" si="21"/>
        <v>0</v>
      </c>
      <c r="AG222" s="20">
        <f>ROUND(AF222*Priority!D13/12,2)</f>
        <v>0</v>
      </c>
      <c r="AH222" s="20">
        <f>MIN(AF222+AG222,Priority!E13)</f>
        <v>0</v>
      </c>
      <c r="AI222" s="20">
        <f>MIN(MAX(0,AF222+AG222-AH222),MAX(0,Overview!$B$11-SUM(I222,N222,S222,X222,AC222,AH222,AM222,AR222,AW222,BB222)-SUM(J222,O222,T222,Y222,AD222)))</f>
        <v>0</v>
      </c>
      <c r="AJ222" s="20">
        <f t="shared" si="10"/>
        <v>0</v>
      </c>
      <c r="AK222" s="20">
        <f t="shared" si="22"/>
        <v>0</v>
      </c>
      <c r="AL222" s="20">
        <f>ROUND(AK222*Priority!D14/12,2)</f>
        <v>0</v>
      </c>
      <c r="AM222" s="20">
        <f>MIN(AK222+AL222,Priority!E14)</f>
        <v>0</v>
      </c>
      <c r="AN222" s="20">
        <f>MIN(MAX(0,AK222+AL222-AM222),MAX(0,Overview!$B$11-SUM(I222,N222,S222,X222,AC222,AH222,AM222,AR222,AW222,BB222)-SUM(J222,O222,T222,Y222,AD222,AI222)))</f>
        <v>0</v>
      </c>
      <c r="AO222" s="20">
        <f t="shared" si="11"/>
        <v>0</v>
      </c>
      <c r="AP222" s="20">
        <f t="shared" si="23"/>
        <v>0</v>
      </c>
      <c r="AQ222" s="20">
        <f>ROUND(AP222*Priority!D15/12,2)</f>
        <v>0</v>
      </c>
      <c r="AR222" s="20">
        <f>MIN(AP222+AQ222,Priority!E15)</f>
        <v>0</v>
      </c>
      <c r="AS222" s="20">
        <f>MIN(MAX(0,AP222+AQ222-AR222),MAX(0,Overview!$B$11-SUM(I222,N222,S222,X222,AC222,AH222,AM222,AR222,AW222,BB222)-SUM(J222,O222,T222,Y222,AD222,AI222,AN222)))</f>
        <v>0</v>
      </c>
      <c r="AT222" s="20">
        <f t="shared" si="12"/>
        <v>0</v>
      </c>
      <c r="AU222" s="20">
        <f t="shared" si="24"/>
        <v>0</v>
      </c>
      <c r="AV222" s="20">
        <f>ROUND(AU222*Priority!D16/12,2)</f>
        <v>0</v>
      </c>
      <c r="AW222" s="20">
        <f>MIN(AU222+AV222,Priority!E16)</f>
        <v>0</v>
      </c>
      <c r="AX222" s="20">
        <f>MIN(MAX(0,AU222+AV222-AW222),MAX(0,Overview!$B$11-SUM(I222,N222,S222,X222,AC222,AH222,AM222,AR222,AW222,BB222)-SUM(J222,O222,T222,Y222,AD222,AI222,AN222,AS222)))</f>
        <v>0</v>
      </c>
      <c r="AY222" s="20">
        <f t="shared" si="13"/>
        <v>0</v>
      </c>
      <c r="AZ222" s="20">
        <f t="shared" si="25"/>
        <v>0</v>
      </c>
      <c r="BA222" s="20">
        <f>ROUND(AZ222*Priority!D17/12,2)</f>
        <v>0</v>
      </c>
      <c r="BB222" s="20">
        <f>MIN(AZ222+BA222,Priority!E17)</f>
        <v>0</v>
      </c>
      <c r="BC222" s="20">
        <f>MIN(MAX(0,AZ222+BA222-BB222),MAX(0,Overview!$B$11-SUM(I222,N222,S222,X222,AC222,AH222,AM222,AR222,AW222,BB222)-SUM(J222,O222,T222,Y222,AD222,AI222,AN222,AS222,AX222)))</f>
        <v>0</v>
      </c>
      <c r="BD222" s="20">
        <f t="shared" si="14"/>
        <v>0</v>
      </c>
    </row>
    <row r="223" ht="22.5" customHeight="1">
      <c r="A223" s="4">
        <v>216.0</v>
      </c>
      <c r="B223" s="20">
        <f t="shared" ref="B223:C223" si="238">SUM(G223,L223,Q223,V223,AA223,AF223,AK223,AP223,AU223,AZ223)</f>
        <v>0</v>
      </c>
      <c r="C223" s="20">
        <f t="shared" si="238"/>
        <v>0</v>
      </c>
      <c r="D223" s="20">
        <f t="shared" si="3"/>
        <v>0</v>
      </c>
      <c r="E223" s="20">
        <f t="shared" si="4"/>
        <v>0</v>
      </c>
      <c r="F223" s="20">
        <f>MAX(0,Overview!$B$11-D223)</f>
        <v>0</v>
      </c>
      <c r="G223" s="20">
        <f t="shared" si="16"/>
        <v>0</v>
      </c>
      <c r="H223" s="20">
        <f>ROUND(G223*Priority!D8/12,2)</f>
        <v>0</v>
      </c>
      <c r="I223" s="20">
        <f>MIN(G223+H223,Priority!E8)</f>
        <v>0</v>
      </c>
      <c r="J223" s="20">
        <f>MIN(MAX(0,G223+H223-I223),MAX(0,Overview!$B$11-SUM(I223,N223,S223,X223,AC223,AH223,AM223,AR223,AW223,BB223)))</f>
        <v>0</v>
      </c>
      <c r="K223" s="20">
        <f t="shared" si="5"/>
        <v>0</v>
      </c>
      <c r="L223" s="20">
        <f t="shared" si="17"/>
        <v>0</v>
      </c>
      <c r="M223" s="20">
        <f>ROUND(L223*Priority!D9/12,2)</f>
        <v>0</v>
      </c>
      <c r="N223" s="20">
        <f>MIN(L223+M223,Priority!E9)</f>
        <v>0</v>
      </c>
      <c r="O223" s="20">
        <f>MIN(MAX(0,L223+M223-N223),MAX(0,Overview!$B$11-SUM(I223,N223,S223,X223,AC223,AH223,AM223,AR223,AW223,BB223)-SUM(J223)))</f>
        <v>0</v>
      </c>
      <c r="P223" s="20">
        <f t="shared" si="6"/>
        <v>0</v>
      </c>
      <c r="Q223" s="20">
        <f t="shared" si="18"/>
        <v>0</v>
      </c>
      <c r="R223" s="20">
        <f>ROUND(Q223*Priority!D10/12,2)</f>
        <v>0</v>
      </c>
      <c r="S223" s="20">
        <f>MIN(Q223+R223,Priority!E10)</f>
        <v>0</v>
      </c>
      <c r="T223" s="20">
        <f>MIN(MAX(0,Q223+R223-S223),MAX(0,Overview!$B$11-SUM(I223,N223,S223,X223,AC223,AH223,AM223,AR223,AW223,BB223)-SUM(J223,O223)))</f>
        <v>0</v>
      </c>
      <c r="U223" s="20">
        <f t="shared" si="7"/>
        <v>0</v>
      </c>
      <c r="V223" s="20">
        <f t="shared" si="19"/>
        <v>0</v>
      </c>
      <c r="W223" s="20">
        <f>ROUND(V223*Priority!D11/12,2)</f>
        <v>0</v>
      </c>
      <c r="X223" s="20">
        <f>MIN(V223+W223,Priority!E11)</f>
        <v>0</v>
      </c>
      <c r="Y223" s="20">
        <f>MIN(MAX(0,V223+W223-X223),MAX(0,Overview!$B$11-SUM(I223,N223,S223,X223,AC223,AH223,AM223,AR223,AW223,BB223)-SUM(J223,O223,T223)))</f>
        <v>0</v>
      </c>
      <c r="Z223" s="20">
        <f t="shared" si="8"/>
        <v>0</v>
      </c>
      <c r="AA223" s="20">
        <f t="shared" si="20"/>
        <v>0</v>
      </c>
      <c r="AB223" s="20">
        <f>ROUND(AA223*Priority!D12/12,2)</f>
        <v>0</v>
      </c>
      <c r="AC223" s="20">
        <f>MIN(AA223+AB223,Priority!E12)</f>
        <v>0</v>
      </c>
      <c r="AD223" s="20">
        <f>MIN(MAX(0,AA223+AB223-AC223),MAX(0,Overview!$B$11-SUM(I223,N223,S223,X223,AC223,AH223,AM223,AR223,AW223,BB223)-SUM(J223,O223,T223,Y223)))</f>
        <v>0</v>
      </c>
      <c r="AE223" s="20">
        <f t="shared" si="9"/>
        <v>0</v>
      </c>
      <c r="AF223" s="20">
        <f t="shared" si="21"/>
        <v>0</v>
      </c>
      <c r="AG223" s="20">
        <f>ROUND(AF223*Priority!D13/12,2)</f>
        <v>0</v>
      </c>
      <c r="AH223" s="20">
        <f>MIN(AF223+AG223,Priority!E13)</f>
        <v>0</v>
      </c>
      <c r="AI223" s="20">
        <f>MIN(MAX(0,AF223+AG223-AH223),MAX(0,Overview!$B$11-SUM(I223,N223,S223,X223,AC223,AH223,AM223,AR223,AW223,BB223)-SUM(J223,O223,T223,Y223,AD223)))</f>
        <v>0</v>
      </c>
      <c r="AJ223" s="20">
        <f t="shared" si="10"/>
        <v>0</v>
      </c>
      <c r="AK223" s="20">
        <f t="shared" si="22"/>
        <v>0</v>
      </c>
      <c r="AL223" s="20">
        <f>ROUND(AK223*Priority!D14/12,2)</f>
        <v>0</v>
      </c>
      <c r="AM223" s="20">
        <f>MIN(AK223+AL223,Priority!E14)</f>
        <v>0</v>
      </c>
      <c r="AN223" s="20">
        <f>MIN(MAX(0,AK223+AL223-AM223),MAX(0,Overview!$B$11-SUM(I223,N223,S223,X223,AC223,AH223,AM223,AR223,AW223,BB223)-SUM(J223,O223,T223,Y223,AD223,AI223)))</f>
        <v>0</v>
      </c>
      <c r="AO223" s="20">
        <f t="shared" si="11"/>
        <v>0</v>
      </c>
      <c r="AP223" s="20">
        <f t="shared" si="23"/>
        <v>0</v>
      </c>
      <c r="AQ223" s="20">
        <f>ROUND(AP223*Priority!D15/12,2)</f>
        <v>0</v>
      </c>
      <c r="AR223" s="20">
        <f>MIN(AP223+AQ223,Priority!E15)</f>
        <v>0</v>
      </c>
      <c r="AS223" s="20">
        <f>MIN(MAX(0,AP223+AQ223-AR223),MAX(0,Overview!$B$11-SUM(I223,N223,S223,X223,AC223,AH223,AM223,AR223,AW223,BB223)-SUM(J223,O223,T223,Y223,AD223,AI223,AN223)))</f>
        <v>0</v>
      </c>
      <c r="AT223" s="20">
        <f t="shared" si="12"/>
        <v>0</v>
      </c>
      <c r="AU223" s="20">
        <f t="shared" si="24"/>
        <v>0</v>
      </c>
      <c r="AV223" s="20">
        <f>ROUND(AU223*Priority!D16/12,2)</f>
        <v>0</v>
      </c>
      <c r="AW223" s="20">
        <f>MIN(AU223+AV223,Priority!E16)</f>
        <v>0</v>
      </c>
      <c r="AX223" s="20">
        <f>MIN(MAX(0,AU223+AV223-AW223),MAX(0,Overview!$B$11-SUM(I223,N223,S223,X223,AC223,AH223,AM223,AR223,AW223,BB223)-SUM(J223,O223,T223,Y223,AD223,AI223,AN223,AS223)))</f>
        <v>0</v>
      </c>
      <c r="AY223" s="20">
        <f t="shared" si="13"/>
        <v>0</v>
      </c>
      <c r="AZ223" s="20">
        <f t="shared" si="25"/>
        <v>0</v>
      </c>
      <c r="BA223" s="20">
        <f>ROUND(AZ223*Priority!D17/12,2)</f>
        <v>0</v>
      </c>
      <c r="BB223" s="20">
        <f>MIN(AZ223+BA223,Priority!E17)</f>
        <v>0</v>
      </c>
      <c r="BC223" s="20">
        <f>MIN(MAX(0,AZ223+BA223-BB223),MAX(0,Overview!$B$11-SUM(I223,N223,S223,X223,AC223,AH223,AM223,AR223,AW223,BB223)-SUM(J223,O223,T223,Y223,AD223,AI223,AN223,AS223,AX223)))</f>
        <v>0</v>
      </c>
      <c r="BD223" s="20">
        <f t="shared" si="14"/>
        <v>0</v>
      </c>
    </row>
    <row r="224" ht="22.5" customHeight="1">
      <c r="A224" s="4">
        <v>217.0</v>
      </c>
      <c r="B224" s="20">
        <f t="shared" ref="B224:C224" si="239">SUM(G224,L224,Q224,V224,AA224,AF224,AK224,AP224,AU224,AZ224)</f>
        <v>0</v>
      </c>
      <c r="C224" s="20">
        <f t="shared" si="239"/>
        <v>0</v>
      </c>
      <c r="D224" s="20">
        <f t="shared" si="3"/>
        <v>0</v>
      </c>
      <c r="E224" s="20">
        <f t="shared" si="4"/>
        <v>0</v>
      </c>
      <c r="F224" s="20">
        <f>MAX(0,Overview!$B$11-D224)</f>
        <v>0</v>
      </c>
      <c r="G224" s="20">
        <f t="shared" si="16"/>
        <v>0</v>
      </c>
      <c r="H224" s="20">
        <f>ROUND(G224*Priority!D8/12,2)</f>
        <v>0</v>
      </c>
      <c r="I224" s="20">
        <f>MIN(G224+H224,Priority!E8)</f>
        <v>0</v>
      </c>
      <c r="J224" s="20">
        <f>MIN(MAX(0,G224+H224-I224),MAX(0,Overview!$B$11-SUM(I224,N224,S224,X224,AC224,AH224,AM224,AR224,AW224,BB224)))</f>
        <v>0</v>
      </c>
      <c r="K224" s="20">
        <f t="shared" si="5"/>
        <v>0</v>
      </c>
      <c r="L224" s="20">
        <f t="shared" si="17"/>
        <v>0</v>
      </c>
      <c r="M224" s="20">
        <f>ROUND(L224*Priority!D9/12,2)</f>
        <v>0</v>
      </c>
      <c r="N224" s="20">
        <f>MIN(L224+M224,Priority!E9)</f>
        <v>0</v>
      </c>
      <c r="O224" s="20">
        <f>MIN(MAX(0,L224+M224-N224),MAX(0,Overview!$B$11-SUM(I224,N224,S224,X224,AC224,AH224,AM224,AR224,AW224,BB224)-SUM(J224)))</f>
        <v>0</v>
      </c>
      <c r="P224" s="20">
        <f t="shared" si="6"/>
        <v>0</v>
      </c>
      <c r="Q224" s="20">
        <f t="shared" si="18"/>
        <v>0</v>
      </c>
      <c r="R224" s="20">
        <f>ROUND(Q224*Priority!D10/12,2)</f>
        <v>0</v>
      </c>
      <c r="S224" s="20">
        <f>MIN(Q224+R224,Priority!E10)</f>
        <v>0</v>
      </c>
      <c r="T224" s="20">
        <f>MIN(MAX(0,Q224+R224-S224),MAX(0,Overview!$B$11-SUM(I224,N224,S224,X224,AC224,AH224,AM224,AR224,AW224,BB224)-SUM(J224,O224)))</f>
        <v>0</v>
      </c>
      <c r="U224" s="20">
        <f t="shared" si="7"/>
        <v>0</v>
      </c>
      <c r="V224" s="20">
        <f t="shared" si="19"/>
        <v>0</v>
      </c>
      <c r="W224" s="20">
        <f>ROUND(V224*Priority!D11/12,2)</f>
        <v>0</v>
      </c>
      <c r="X224" s="20">
        <f>MIN(V224+W224,Priority!E11)</f>
        <v>0</v>
      </c>
      <c r="Y224" s="20">
        <f>MIN(MAX(0,V224+W224-X224),MAX(0,Overview!$B$11-SUM(I224,N224,S224,X224,AC224,AH224,AM224,AR224,AW224,BB224)-SUM(J224,O224,T224)))</f>
        <v>0</v>
      </c>
      <c r="Z224" s="20">
        <f t="shared" si="8"/>
        <v>0</v>
      </c>
      <c r="AA224" s="20">
        <f t="shared" si="20"/>
        <v>0</v>
      </c>
      <c r="AB224" s="20">
        <f>ROUND(AA224*Priority!D12/12,2)</f>
        <v>0</v>
      </c>
      <c r="AC224" s="20">
        <f>MIN(AA224+AB224,Priority!E12)</f>
        <v>0</v>
      </c>
      <c r="AD224" s="20">
        <f>MIN(MAX(0,AA224+AB224-AC224),MAX(0,Overview!$B$11-SUM(I224,N224,S224,X224,AC224,AH224,AM224,AR224,AW224,BB224)-SUM(J224,O224,T224,Y224)))</f>
        <v>0</v>
      </c>
      <c r="AE224" s="20">
        <f t="shared" si="9"/>
        <v>0</v>
      </c>
      <c r="AF224" s="20">
        <f t="shared" si="21"/>
        <v>0</v>
      </c>
      <c r="AG224" s="20">
        <f>ROUND(AF224*Priority!D13/12,2)</f>
        <v>0</v>
      </c>
      <c r="AH224" s="20">
        <f>MIN(AF224+AG224,Priority!E13)</f>
        <v>0</v>
      </c>
      <c r="AI224" s="20">
        <f>MIN(MAX(0,AF224+AG224-AH224),MAX(0,Overview!$B$11-SUM(I224,N224,S224,X224,AC224,AH224,AM224,AR224,AW224,BB224)-SUM(J224,O224,T224,Y224,AD224)))</f>
        <v>0</v>
      </c>
      <c r="AJ224" s="20">
        <f t="shared" si="10"/>
        <v>0</v>
      </c>
      <c r="AK224" s="20">
        <f t="shared" si="22"/>
        <v>0</v>
      </c>
      <c r="AL224" s="20">
        <f>ROUND(AK224*Priority!D14/12,2)</f>
        <v>0</v>
      </c>
      <c r="AM224" s="20">
        <f>MIN(AK224+AL224,Priority!E14)</f>
        <v>0</v>
      </c>
      <c r="AN224" s="20">
        <f>MIN(MAX(0,AK224+AL224-AM224),MAX(0,Overview!$B$11-SUM(I224,N224,S224,X224,AC224,AH224,AM224,AR224,AW224,BB224)-SUM(J224,O224,T224,Y224,AD224,AI224)))</f>
        <v>0</v>
      </c>
      <c r="AO224" s="20">
        <f t="shared" si="11"/>
        <v>0</v>
      </c>
      <c r="AP224" s="20">
        <f t="shared" si="23"/>
        <v>0</v>
      </c>
      <c r="AQ224" s="20">
        <f>ROUND(AP224*Priority!D15/12,2)</f>
        <v>0</v>
      </c>
      <c r="AR224" s="20">
        <f>MIN(AP224+AQ224,Priority!E15)</f>
        <v>0</v>
      </c>
      <c r="AS224" s="20">
        <f>MIN(MAX(0,AP224+AQ224-AR224),MAX(0,Overview!$B$11-SUM(I224,N224,S224,X224,AC224,AH224,AM224,AR224,AW224,BB224)-SUM(J224,O224,T224,Y224,AD224,AI224,AN224)))</f>
        <v>0</v>
      </c>
      <c r="AT224" s="20">
        <f t="shared" si="12"/>
        <v>0</v>
      </c>
      <c r="AU224" s="20">
        <f t="shared" si="24"/>
        <v>0</v>
      </c>
      <c r="AV224" s="20">
        <f>ROUND(AU224*Priority!D16/12,2)</f>
        <v>0</v>
      </c>
      <c r="AW224" s="20">
        <f>MIN(AU224+AV224,Priority!E16)</f>
        <v>0</v>
      </c>
      <c r="AX224" s="20">
        <f>MIN(MAX(0,AU224+AV224-AW224),MAX(0,Overview!$B$11-SUM(I224,N224,S224,X224,AC224,AH224,AM224,AR224,AW224,BB224)-SUM(J224,O224,T224,Y224,AD224,AI224,AN224,AS224)))</f>
        <v>0</v>
      </c>
      <c r="AY224" s="20">
        <f t="shared" si="13"/>
        <v>0</v>
      </c>
      <c r="AZ224" s="20">
        <f t="shared" si="25"/>
        <v>0</v>
      </c>
      <c r="BA224" s="20">
        <f>ROUND(AZ224*Priority!D17/12,2)</f>
        <v>0</v>
      </c>
      <c r="BB224" s="20">
        <f>MIN(AZ224+BA224,Priority!E17)</f>
        <v>0</v>
      </c>
      <c r="BC224" s="20">
        <f>MIN(MAX(0,AZ224+BA224-BB224),MAX(0,Overview!$B$11-SUM(I224,N224,S224,X224,AC224,AH224,AM224,AR224,AW224,BB224)-SUM(J224,O224,T224,Y224,AD224,AI224,AN224,AS224,AX224)))</f>
        <v>0</v>
      </c>
      <c r="BD224" s="20">
        <f t="shared" si="14"/>
        <v>0</v>
      </c>
    </row>
    <row r="225" ht="22.5" customHeight="1">
      <c r="A225" s="4">
        <v>218.0</v>
      </c>
      <c r="B225" s="20">
        <f t="shared" ref="B225:C225" si="240">SUM(G225,L225,Q225,V225,AA225,AF225,AK225,AP225,AU225,AZ225)</f>
        <v>0</v>
      </c>
      <c r="C225" s="20">
        <f t="shared" si="240"/>
        <v>0</v>
      </c>
      <c r="D225" s="20">
        <f t="shared" si="3"/>
        <v>0</v>
      </c>
      <c r="E225" s="20">
        <f t="shared" si="4"/>
        <v>0</v>
      </c>
      <c r="F225" s="20">
        <f>MAX(0,Overview!$B$11-D225)</f>
        <v>0</v>
      </c>
      <c r="G225" s="20">
        <f t="shared" si="16"/>
        <v>0</v>
      </c>
      <c r="H225" s="20">
        <f>ROUND(G225*Priority!D8/12,2)</f>
        <v>0</v>
      </c>
      <c r="I225" s="20">
        <f>MIN(G225+H225,Priority!E8)</f>
        <v>0</v>
      </c>
      <c r="J225" s="20">
        <f>MIN(MAX(0,G225+H225-I225),MAX(0,Overview!$B$11-SUM(I225,N225,S225,X225,AC225,AH225,AM225,AR225,AW225,BB225)))</f>
        <v>0</v>
      </c>
      <c r="K225" s="20">
        <f t="shared" si="5"/>
        <v>0</v>
      </c>
      <c r="L225" s="20">
        <f t="shared" si="17"/>
        <v>0</v>
      </c>
      <c r="M225" s="20">
        <f>ROUND(L225*Priority!D9/12,2)</f>
        <v>0</v>
      </c>
      <c r="N225" s="20">
        <f>MIN(L225+M225,Priority!E9)</f>
        <v>0</v>
      </c>
      <c r="O225" s="20">
        <f>MIN(MAX(0,L225+M225-N225),MAX(0,Overview!$B$11-SUM(I225,N225,S225,X225,AC225,AH225,AM225,AR225,AW225,BB225)-SUM(J225)))</f>
        <v>0</v>
      </c>
      <c r="P225" s="20">
        <f t="shared" si="6"/>
        <v>0</v>
      </c>
      <c r="Q225" s="20">
        <f t="shared" si="18"/>
        <v>0</v>
      </c>
      <c r="R225" s="20">
        <f>ROUND(Q225*Priority!D10/12,2)</f>
        <v>0</v>
      </c>
      <c r="S225" s="20">
        <f>MIN(Q225+R225,Priority!E10)</f>
        <v>0</v>
      </c>
      <c r="T225" s="20">
        <f>MIN(MAX(0,Q225+R225-S225),MAX(0,Overview!$B$11-SUM(I225,N225,S225,X225,AC225,AH225,AM225,AR225,AW225,BB225)-SUM(J225,O225)))</f>
        <v>0</v>
      </c>
      <c r="U225" s="20">
        <f t="shared" si="7"/>
        <v>0</v>
      </c>
      <c r="V225" s="20">
        <f t="shared" si="19"/>
        <v>0</v>
      </c>
      <c r="W225" s="20">
        <f>ROUND(V225*Priority!D11/12,2)</f>
        <v>0</v>
      </c>
      <c r="X225" s="20">
        <f>MIN(V225+W225,Priority!E11)</f>
        <v>0</v>
      </c>
      <c r="Y225" s="20">
        <f>MIN(MAX(0,V225+W225-X225),MAX(0,Overview!$B$11-SUM(I225,N225,S225,X225,AC225,AH225,AM225,AR225,AW225,BB225)-SUM(J225,O225,T225)))</f>
        <v>0</v>
      </c>
      <c r="Z225" s="20">
        <f t="shared" si="8"/>
        <v>0</v>
      </c>
      <c r="AA225" s="20">
        <f t="shared" si="20"/>
        <v>0</v>
      </c>
      <c r="AB225" s="20">
        <f>ROUND(AA225*Priority!D12/12,2)</f>
        <v>0</v>
      </c>
      <c r="AC225" s="20">
        <f>MIN(AA225+AB225,Priority!E12)</f>
        <v>0</v>
      </c>
      <c r="AD225" s="20">
        <f>MIN(MAX(0,AA225+AB225-AC225),MAX(0,Overview!$B$11-SUM(I225,N225,S225,X225,AC225,AH225,AM225,AR225,AW225,BB225)-SUM(J225,O225,T225,Y225)))</f>
        <v>0</v>
      </c>
      <c r="AE225" s="20">
        <f t="shared" si="9"/>
        <v>0</v>
      </c>
      <c r="AF225" s="20">
        <f t="shared" si="21"/>
        <v>0</v>
      </c>
      <c r="AG225" s="20">
        <f>ROUND(AF225*Priority!D13/12,2)</f>
        <v>0</v>
      </c>
      <c r="AH225" s="20">
        <f>MIN(AF225+AG225,Priority!E13)</f>
        <v>0</v>
      </c>
      <c r="AI225" s="20">
        <f>MIN(MAX(0,AF225+AG225-AH225),MAX(0,Overview!$B$11-SUM(I225,N225,S225,X225,AC225,AH225,AM225,AR225,AW225,BB225)-SUM(J225,O225,T225,Y225,AD225)))</f>
        <v>0</v>
      </c>
      <c r="AJ225" s="20">
        <f t="shared" si="10"/>
        <v>0</v>
      </c>
      <c r="AK225" s="20">
        <f t="shared" si="22"/>
        <v>0</v>
      </c>
      <c r="AL225" s="20">
        <f>ROUND(AK225*Priority!D14/12,2)</f>
        <v>0</v>
      </c>
      <c r="AM225" s="20">
        <f>MIN(AK225+AL225,Priority!E14)</f>
        <v>0</v>
      </c>
      <c r="AN225" s="20">
        <f>MIN(MAX(0,AK225+AL225-AM225),MAX(0,Overview!$B$11-SUM(I225,N225,S225,X225,AC225,AH225,AM225,AR225,AW225,BB225)-SUM(J225,O225,T225,Y225,AD225,AI225)))</f>
        <v>0</v>
      </c>
      <c r="AO225" s="20">
        <f t="shared" si="11"/>
        <v>0</v>
      </c>
      <c r="AP225" s="20">
        <f t="shared" si="23"/>
        <v>0</v>
      </c>
      <c r="AQ225" s="20">
        <f>ROUND(AP225*Priority!D15/12,2)</f>
        <v>0</v>
      </c>
      <c r="AR225" s="20">
        <f>MIN(AP225+AQ225,Priority!E15)</f>
        <v>0</v>
      </c>
      <c r="AS225" s="20">
        <f>MIN(MAX(0,AP225+AQ225-AR225),MAX(0,Overview!$B$11-SUM(I225,N225,S225,X225,AC225,AH225,AM225,AR225,AW225,BB225)-SUM(J225,O225,T225,Y225,AD225,AI225,AN225)))</f>
        <v>0</v>
      </c>
      <c r="AT225" s="20">
        <f t="shared" si="12"/>
        <v>0</v>
      </c>
      <c r="AU225" s="20">
        <f t="shared" si="24"/>
        <v>0</v>
      </c>
      <c r="AV225" s="20">
        <f>ROUND(AU225*Priority!D16/12,2)</f>
        <v>0</v>
      </c>
      <c r="AW225" s="20">
        <f>MIN(AU225+AV225,Priority!E16)</f>
        <v>0</v>
      </c>
      <c r="AX225" s="20">
        <f>MIN(MAX(0,AU225+AV225-AW225),MAX(0,Overview!$B$11-SUM(I225,N225,S225,X225,AC225,AH225,AM225,AR225,AW225,BB225)-SUM(J225,O225,T225,Y225,AD225,AI225,AN225,AS225)))</f>
        <v>0</v>
      </c>
      <c r="AY225" s="20">
        <f t="shared" si="13"/>
        <v>0</v>
      </c>
      <c r="AZ225" s="20">
        <f t="shared" si="25"/>
        <v>0</v>
      </c>
      <c r="BA225" s="20">
        <f>ROUND(AZ225*Priority!D17/12,2)</f>
        <v>0</v>
      </c>
      <c r="BB225" s="20">
        <f>MIN(AZ225+BA225,Priority!E17)</f>
        <v>0</v>
      </c>
      <c r="BC225" s="20">
        <f>MIN(MAX(0,AZ225+BA225-BB225),MAX(0,Overview!$B$11-SUM(I225,N225,S225,X225,AC225,AH225,AM225,AR225,AW225,BB225)-SUM(J225,O225,T225,Y225,AD225,AI225,AN225,AS225,AX225)))</f>
        <v>0</v>
      </c>
      <c r="BD225" s="20">
        <f t="shared" si="14"/>
        <v>0</v>
      </c>
    </row>
    <row r="226" ht="22.5" customHeight="1">
      <c r="A226" s="4">
        <v>219.0</v>
      </c>
      <c r="B226" s="20">
        <f t="shared" ref="B226:C226" si="241">SUM(G226,L226,Q226,V226,AA226,AF226,AK226,AP226,AU226,AZ226)</f>
        <v>0</v>
      </c>
      <c r="C226" s="20">
        <f t="shared" si="241"/>
        <v>0</v>
      </c>
      <c r="D226" s="20">
        <f t="shared" si="3"/>
        <v>0</v>
      </c>
      <c r="E226" s="20">
        <f t="shared" si="4"/>
        <v>0</v>
      </c>
      <c r="F226" s="20">
        <f>MAX(0,Overview!$B$11-D226)</f>
        <v>0</v>
      </c>
      <c r="G226" s="20">
        <f t="shared" si="16"/>
        <v>0</v>
      </c>
      <c r="H226" s="20">
        <f>ROUND(G226*Priority!D8/12,2)</f>
        <v>0</v>
      </c>
      <c r="I226" s="20">
        <f>MIN(G226+H226,Priority!E8)</f>
        <v>0</v>
      </c>
      <c r="J226" s="20">
        <f>MIN(MAX(0,G226+H226-I226),MAX(0,Overview!$B$11-SUM(I226,N226,S226,X226,AC226,AH226,AM226,AR226,AW226,BB226)))</f>
        <v>0</v>
      </c>
      <c r="K226" s="20">
        <f t="shared" si="5"/>
        <v>0</v>
      </c>
      <c r="L226" s="20">
        <f t="shared" si="17"/>
        <v>0</v>
      </c>
      <c r="M226" s="20">
        <f>ROUND(L226*Priority!D9/12,2)</f>
        <v>0</v>
      </c>
      <c r="N226" s="20">
        <f>MIN(L226+M226,Priority!E9)</f>
        <v>0</v>
      </c>
      <c r="O226" s="20">
        <f>MIN(MAX(0,L226+M226-N226),MAX(0,Overview!$B$11-SUM(I226,N226,S226,X226,AC226,AH226,AM226,AR226,AW226,BB226)-SUM(J226)))</f>
        <v>0</v>
      </c>
      <c r="P226" s="20">
        <f t="shared" si="6"/>
        <v>0</v>
      </c>
      <c r="Q226" s="20">
        <f t="shared" si="18"/>
        <v>0</v>
      </c>
      <c r="R226" s="20">
        <f>ROUND(Q226*Priority!D10/12,2)</f>
        <v>0</v>
      </c>
      <c r="S226" s="20">
        <f>MIN(Q226+R226,Priority!E10)</f>
        <v>0</v>
      </c>
      <c r="T226" s="20">
        <f>MIN(MAX(0,Q226+R226-S226),MAX(0,Overview!$B$11-SUM(I226,N226,S226,X226,AC226,AH226,AM226,AR226,AW226,BB226)-SUM(J226,O226)))</f>
        <v>0</v>
      </c>
      <c r="U226" s="20">
        <f t="shared" si="7"/>
        <v>0</v>
      </c>
      <c r="V226" s="20">
        <f t="shared" si="19"/>
        <v>0</v>
      </c>
      <c r="W226" s="20">
        <f>ROUND(V226*Priority!D11/12,2)</f>
        <v>0</v>
      </c>
      <c r="X226" s="20">
        <f>MIN(V226+W226,Priority!E11)</f>
        <v>0</v>
      </c>
      <c r="Y226" s="20">
        <f>MIN(MAX(0,V226+W226-X226),MAX(0,Overview!$B$11-SUM(I226,N226,S226,X226,AC226,AH226,AM226,AR226,AW226,BB226)-SUM(J226,O226,T226)))</f>
        <v>0</v>
      </c>
      <c r="Z226" s="20">
        <f t="shared" si="8"/>
        <v>0</v>
      </c>
      <c r="AA226" s="20">
        <f t="shared" si="20"/>
        <v>0</v>
      </c>
      <c r="AB226" s="20">
        <f>ROUND(AA226*Priority!D12/12,2)</f>
        <v>0</v>
      </c>
      <c r="AC226" s="20">
        <f>MIN(AA226+AB226,Priority!E12)</f>
        <v>0</v>
      </c>
      <c r="AD226" s="20">
        <f>MIN(MAX(0,AA226+AB226-AC226),MAX(0,Overview!$B$11-SUM(I226,N226,S226,X226,AC226,AH226,AM226,AR226,AW226,BB226)-SUM(J226,O226,T226,Y226)))</f>
        <v>0</v>
      </c>
      <c r="AE226" s="20">
        <f t="shared" si="9"/>
        <v>0</v>
      </c>
      <c r="AF226" s="20">
        <f t="shared" si="21"/>
        <v>0</v>
      </c>
      <c r="AG226" s="20">
        <f>ROUND(AF226*Priority!D13/12,2)</f>
        <v>0</v>
      </c>
      <c r="AH226" s="20">
        <f>MIN(AF226+AG226,Priority!E13)</f>
        <v>0</v>
      </c>
      <c r="AI226" s="20">
        <f>MIN(MAX(0,AF226+AG226-AH226),MAX(0,Overview!$B$11-SUM(I226,N226,S226,X226,AC226,AH226,AM226,AR226,AW226,BB226)-SUM(J226,O226,T226,Y226,AD226)))</f>
        <v>0</v>
      </c>
      <c r="AJ226" s="20">
        <f t="shared" si="10"/>
        <v>0</v>
      </c>
      <c r="AK226" s="20">
        <f t="shared" si="22"/>
        <v>0</v>
      </c>
      <c r="AL226" s="20">
        <f>ROUND(AK226*Priority!D14/12,2)</f>
        <v>0</v>
      </c>
      <c r="AM226" s="20">
        <f>MIN(AK226+AL226,Priority!E14)</f>
        <v>0</v>
      </c>
      <c r="AN226" s="20">
        <f>MIN(MAX(0,AK226+AL226-AM226),MAX(0,Overview!$B$11-SUM(I226,N226,S226,X226,AC226,AH226,AM226,AR226,AW226,BB226)-SUM(J226,O226,T226,Y226,AD226,AI226)))</f>
        <v>0</v>
      </c>
      <c r="AO226" s="20">
        <f t="shared" si="11"/>
        <v>0</v>
      </c>
      <c r="AP226" s="20">
        <f t="shared" si="23"/>
        <v>0</v>
      </c>
      <c r="AQ226" s="20">
        <f>ROUND(AP226*Priority!D15/12,2)</f>
        <v>0</v>
      </c>
      <c r="AR226" s="20">
        <f>MIN(AP226+AQ226,Priority!E15)</f>
        <v>0</v>
      </c>
      <c r="AS226" s="20">
        <f>MIN(MAX(0,AP226+AQ226-AR226),MAX(0,Overview!$B$11-SUM(I226,N226,S226,X226,AC226,AH226,AM226,AR226,AW226,BB226)-SUM(J226,O226,T226,Y226,AD226,AI226,AN226)))</f>
        <v>0</v>
      </c>
      <c r="AT226" s="20">
        <f t="shared" si="12"/>
        <v>0</v>
      </c>
      <c r="AU226" s="20">
        <f t="shared" si="24"/>
        <v>0</v>
      </c>
      <c r="AV226" s="20">
        <f>ROUND(AU226*Priority!D16/12,2)</f>
        <v>0</v>
      </c>
      <c r="AW226" s="20">
        <f>MIN(AU226+AV226,Priority!E16)</f>
        <v>0</v>
      </c>
      <c r="AX226" s="20">
        <f>MIN(MAX(0,AU226+AV226-AW226),MAX(0,Overview!$B$11-SUM(I226,N226,S226,X226,AC226,AH226,AM226,AR226,AW226,BB226)-SUM(J226,O226,T226,Y226,AD226,AI226,AN226,AS226)))</f>
        <v>0</v>
      </c>
      <c r="AY226" s="20">
        <f t="shared" si="13"/>
        <v>0</v>
      </c>
      <c r="AZ226" s="20">
        <f t="shared" si="25"/>
        <v>0</v>
      </c>
      <c r="BA226" s="20">
        <f>ROUND(AZ226*Priority!D17/12,2)</f>
        <v>0</v>
      </c>
      <c r="BB226" s="20">
        <f>MIN(AZ226+BA226,Priority!E17)</f>
        <v>0</v>
      </c>
      <c r="BC226" s="20">
        <f>MIN(MAX(0,AZ226+BA226-BB226),MAX(0,Overview!$B$11-SUM(I226,N226,S226,X226,AC226,AH226,AM226,AR226,AW226,BB226)-SUM(J226,O226,T226,Y226,AD226,AI226,AN226,AS226,AX226)))</f>
        <v>0</v>
      </c>
      <c r="BD226" s="20">
        <f t="shared" si="14"/>
        <v>0</v>
      </c>
    </row>
    <row r="227" ht="22.5" customHeight="1">
      <c r="A227" s="4">
        <v>220.0</v>
      </c>
      <c r="B227" s="20">
        <f t="shared" ref="B227:C227" si="242">SUM(G227,L227,Q227,V227,AA227,AF227,AK227,AP227,AU227,AZ227)</f>
        <v>0</v>
      </c>
      <c r="C227" s="20">
        <f t="shared" si="242"/>
        <v>0</v>
      </c>
      <c r="D227" s="20">
        <f t="shared" si="3"/>
        <v>0</v>
      </c>
      <c r="E227" s="20">
        <f t="shared" si="4"/>
        <v>0</v>
      </c>
      <c r="F227" s="20">
        <f>MAX(0,Overview!$B$11-D227)</f>
        <v>0</v>
      </c>
      <c r="G227" s="20">
        <f t="shared" si="16"/>
        <v>0</v>
      </c>
      <c r="H227" s="20">
        <f>ROUND(G227*Priority!D8/12,2)</f>
        <v>0</v>
      </c>
      <c r="I227" s="20">
        <f>MIN(G227+H227,Priority!E8)</f>
        <v>0</v>
      </c>
      <c r="J227" s="20">
        <f>MIN(MAX(0,G227+H227-I227),MAX(0,Overview!$B$11-SUM(I227,N227,S227,X227,AC227,AH227,AM227,AR227,AW227,BB227)))</f>
        <v>0</v>
      </c>
      <c r="K227" s="20">
        <f t="shared" si="5"/>
        <v>0</v>
      </c>
      <c r="L227" s="20">
        <f t="shared" si="17"/>
        <v>0</v>
      </c>
      <c r="M227" s="20">
        <f>ROUND(L227*Priority!D9/12,2)</f>
        <v>0</v>
      </c>
      <c r="N227" s="20">
        <f>MIN(L227+M227,Priority!E9)</f>
        <v>0</v>
      </c>
      <c r="O227" s="20">
        <f>MIN(MAX(0,L227+M227-N227),MAX(0,Overview!$B$11-SUM(I227,N227,S227,X227,AC227,AH227,AM227,AR227,AW227,BB227)-SUM(J227)))</f>
        <v>0</v>
      </c>
      <c r="P227" s="20">
        <f t="shared" si="6"/>
        <v>0</v>
      </c>
      <c r="Q227" s="20">
        <f t="shared" si="18"/>
        <v>0</v>
      </c>
      <c r="R227" s="20">
        <f>ROUND(Q227*Priority!D10/12,2)</f>
        <v>0</v>
      </c>
      <c r="S227" s="20">
        <f>MIN(Q227+R227,Priority!E10)</f>
        <v>0</v>
      </c>
      <c r="T227" s="20">
        <f>MIN(MAX(0,Q227+R227-S227),MAX(0,Overview!$B$11-SUM(I227,N227,S227,X227,AC227,AH227,AM227,AR227,AW227,BB227)-SUM(J227,O227)))</f>
        <v>0</v>
      </c>
      <c r="U227" s="20">
        <f t="shared" si="7"/>
        <v>0</v>
      </c>
      <c r="V227" s="20">
        <f t="shared" si="19"/>
        <v>0</v>
      </c>
      <c r="W227" s="20">
        <f>ROUND(V227*Priority!D11/12,2)</f>
        <v>0</v>
      </c>
      <c r="X227" s="20">
        <f>MIN(V227+W227,Priority!E11)</f>
        <v>0</v>
      </c>
      <c r="Y227" s="20">
        <f>MIN(MAX(0,V227+W227-X227),MAX(0,Overview!$B$11-SUM(I227,N227,S227,X227,AC227,AH227,AM227,AR227,AW227,BB227)-SUM(J227,O227,T227)))</f>
        <v>0</v>
      </c>
      <c r="Z227" s="20">
        <f t="shared" si="8"/>
        <v>0</v>
      </c>
      <c r="AA227" s="20">
        <f t="shared" si="20"/>
        <v>0</v>
      </c>
      <c r="AB227" s="20">
        <f>ROUND(AA227*Priority!D12/12,2)</f>
        <v>0</v>
      </c>
      <c r="AC227" s="20">
        <f>MIN(AA227+AB227,Priority!E12)</f>
        <v>0</v>
      </c>
      <c r="AD227" s="20">
        <f>MIN(MAX(0,AA227+AB227-AC227),MAX(0,Overview!$B$11-SUM(I227,N227,S227,X227,AC227,AH227,AM227,AR227,AW227,BB227)-SUM(J227,O227,T227,Y227)))</f>
        <v>0</v>
      </c>
      <c r="AE227" s="20">
        <f t="shared" si="9"/>
        <v>0</v>
      </c>
      <c r="AF227" s="20">
        <f t="shared" si="21"/>
        <v>0</v>
      </c>
      <c r="AG227" s="20">
        <f>ROUND(AF227*Priority!D13/12,2)</f>
        <v>0</v>
      </c>
      <c r="AH227" s="20">
        <f>MIN(AF227+AG227,Priority!E13)</f>
        <v>0</v>
      </c>
      <c r="AI227" s="20">
        <f>MIN(MAX(0,AF227+AG227-AH227),MAX(0,Overview!$B$11-SUM(I227,N227,S227,X227,AC227,AH227,AM227,AR227,AW227,BB227)-SUM(J227,O227,T227,Y227,AD227)))</f>
        <v>0</v>
      </c>
      <c r="AJ227" s="20">
        <f t="shared" si="10"/>
        <v>0</v>
      </c>
      <c r="AK227" s="20">
        <f t="shared" si="22"/>
        <v>0</v>
      </c>
      <c r="AL227" s="20">
        <f>ROUND(AK227*Priority!D14/12,2)</f>
        <v>0</v>
      </c>
      <c r="AM227" s="20">
        <f>MIN(AK227+AL227,Priority!E14)</f>
        <v>0</v>
      </c>
      <c r="AN227" s="20">
        <f>MIN(MAX(0,AK227+AL227-AM227),MAX(0,Overview!$B$11-SUM(I227,N227,S227,X227,AC227,AH227,AM227,AR227,AW227,BB227)-SUM(J227,O227,T227,Y227,AD227,AI227)))</f>
        <v>0</v>
      </c>
      <c r="AO227" s="20">
        <f t="shared" si="11"/>
        <v>0</v>
      </c>
      <c r="AP227" s="20">
        <f t="shared" si="23"/>
        <v>0</v>
      </c>
      <c r="AQ227" s="20">
        <f>ROUND(AP227*Priority!D15/12,2)</f>
        <v>0</v>
      </c>
      <c r="AR227" s="20">
        <f>MIN(AP227+AQ227,Priority!E15)</f>
        <v>0</v>
      </c>
      <c r="AS227" s="20">
        <f>MIN(MAX(0,AP227+AQ227-AR227),MAX(0,Overview!$B$11-SUM(I227,N227,S227,X227,AC227,AH227,AM227,AR227,AW227,BB227)-SUM(J227,O227,T227,Y227,AD227,AI227,AN227)))</f>
        <v>0</v>
      </c>
      <c r="AT227" s="20">
        <f t="shared" si="12"/>
        <v>0</v>
      </c>
      <c r="AU227" s="20">
        <f t="shared" si="24"/>
        <v>0</v>
      </c>
      <c r="AV227" s="20">
        <f>ROUND(AU227*Priority!D16/12,2)</f>
        <v>0</v>
      </c>
      <c r="AW227" s="20">
        <f>MIN(AU227+AV227,Priority!E16)</f>
        <v>0</v>
      </c>
      <c r="AX227" s="20">
        <f>MIN(MAX(0,AU227+AV227-AW227),MAX(0,Overview!$B$11-SUM(I227,N227,S227,X227,AC227,AH227,AM227,AR227,AW227,BB227)-SUM(J227,O227,T227,Y227,AD227,AI227,AN227,AS227)))</f>
        <v>0</v>
      </c>
      <c r="AY227" s="20">
        <f t="shared" si="13"/>
        <v>0</v>
      </c>
      <c r="AZ227" s="20">
        <f t="shared" si="25"/>
        <v>0</v>
      </c>
      <c r="BA227" s="20">
        <f>ROUND(AZ227*Priority!D17/12,2)</f>
        <v>0</v>
      </c>
      <c r="BB227" s="20">
        <f>MIN(AZ227+BA227,Priority!E17)</f>
        <v>0</v>
      </c>
      <c r="BC227" s="20">
        <f>MIN(MAX(0,AZ227+BA227-BB227),MAX(0,Overview!$B$11-SUM(I227,N227,S227,X227,AC227,AH227,AM227,AR227,AW227,BB227)-SUM(J227,O227,T227,Y227,AD227,AI227,AN227,AS227,AX227)))</f>
        <v>0</v>
      </c>
      <c r="BD227" s="20">
        <f t="shared" si="14"/>
        <v>0</v>
      </c>
    </row>
    <row r="228" ht="22.5" customHeight="1">
      <c r="A228" s="4">
        <v>221.0</v>
      </c>
      <c r="B228" s="20">
        <f t="shared" ref="B228:C228" si="243">SUM(G228,L228,Q228,V228,AA228,AF228,AK228,AP228,AU228,AZ228)</f>
        <v>0</v>
      </c>
      <c r="C228" s="20">
        <f t="shared" si="243"/>
        <v>0</v>
      </c>
      <c r="D228" s="20">
        <f t="shared" si="3"/>
        <v>0</v>
      </c>
      <c r="E228" s="20">
        <f t="shared" si="4"/>
        <v>0</v>
      </c>
      <c r="F228" s="20">
        <f>MAX(0,Overview!$B$11-D228)</f>
        <v>0</v>
      </c>
      <c r="G228" s="20">
        <f t="shared" si="16"/>
        <v>0</v>
      </c>
      <c r="H228" s="20">
        <f>ROUND(G228*Priority!D8/12,2)</f>
        <v>0</v>
      </c>
      <c r="I228" s="20">
        <f>MIN(G228+H228,Priority!E8)</f>
        <v>0</v>
      </c>
      <c r="J228" s="20">
        <f>MIN(MAX(0,G228+H228-I228),MAX(0,Overview!$B$11-SUM(I228,N228,S228,X228,AC228,AH228,AM228,AR228,AW228,BB228)))</f>
        <v>0</v>
      </c>
      <c r="K228" s="20">
        <f t="shared" si="5"/>
        <v>0</v>
      </c>
      <c r="L228" s="20">
        <f t="shared" si="17"/>
        <v>0</v>
      </c>
      <c r="M228" s="20">
        <f>ROUND(L228*Priority!D9/12,2)</f>
        <v>0</v>
      </c>
      <c r="N228" s="20">
        <f>MIN(L228+M228,Priority!E9)</f>
        <v>0</v>
      </c>
      <c r="O228" s="20">
        <f>MIN(MAX(0,L228+M228-N228),MAX(0,Overview!$B$11-SUM(I228,N228,S228,X228,AC228,AH228,AM228,AR228,AW228,BB228)-SUM(J228)))</f>
        <v>0</v>
      </c>
      <c r="P228" s="20">
        <f t="shared" si="6"/>
        <v>0</v>
      </c>
      <c r="Q228" s="20">
        <f t="shared" si="18"/>
        <v>0</v>
      </c>
      <c r="R228" s="20">
        <f>ROUND(Q228*Priority!D10/12,2)</f>
        <v>0</v>
      </c>
      <c r="S228" s="20">
        <f>MIN(Q228+R228,Priority!E10)</f>
        <v>0</v>
      </c>
      <c r="T228" s="20">
        <f>MIN(MAX(0,Q228+R228-S228),MAX(0,Overview!$B$11-SUM(I228,N228,S228,X228,AC228,AH228,AM228,AR228,AW228,BB228)-SUM(J228,O228)))</f>
        <v>0</v>
      </c>
      <c r="U228" s="20">
        <f t="shared" si="7"/>
        <v>0</v>
      </c>
      <c r="V228" s="20">
        <f t="shared" si="19"/>
        <v>0</v>
      </c>
      <c r="W228" s="20">
        <f>ROUND(V228*Priority!D11/12,2)</f>
        <v>0</v>
      </c>
      <c r="X228" s="20">
        <f>MIN(V228+W228,Priority!E11)</f>
        <v>0</v>
      </c>
      <c r="Y228" s="20">
        <f>MIN(MAX(0,V228+W228-X228),MAX(0,Overview!$B$11-SUM(I228,N228,S228,X228,AC228,AH228,AM228,AR228,AW228,BB228)-SUM(J228,O228,T228)))</f>
        <v>0</v>
      </c>
      <c r="Z228" s="20">
        <f t="shared" si="8"/>
        <v>0</v>
      </c>
      <c r="AA228" s="20">
        <f t="shared" si="20"/>
        <v>0</v>
      </c>
      <c r="AB228" s="20">
        <f>ROUND(AA228*Priority!D12/12,2)</f>
        <v>0</v>
      </c>
      <c r="AC228" s="20">
        <f>MIN(AA228+AB228,Priority!E12)</f>
        <v>0</v>
      </c>
      <c r="AD228" s="20">
        <f>MIN(MAX(0,AA228+AB228-AC228),MAX(0,Overview!$B$11-SUM(I228,N228,S228,X228,AC228,AH228,AM228,AR228,AW228,BB228)-SUM(J228,O228,T228,Y228)))</f>
        <v>0</v>
      </c>
      <c r="AE228" s="20">
        <f t="shared" si="9"/>
        <v>0</v>
      </c>
      <c r="AF228" s="20">
        <f t="shared" si="21"/>
        <v>0</v>
      </c>
      <c r="AG228" s="20">
        <f>ROUND(AF228*Priority!D13/12,2)</f>
        <v>0</v>
      </c>
      <c r="AH228" s="20">
        <f>MIN(AF228+AG228,Priority!E13)</f>
        <v>0</v>
      </c>
      <c r="AI228" s="20">
        <f>MIN(MAX(0,AF228+AG228-AH228),MAX(0,Overview!$B$11-SUM(I228,N228,S228,X228,AC228,AH228,AM228,AR228,AW228,BB228)-SUM(J228,O228,T228,Y228,AD228)))</f>
        <v>0</v>
      </c>
      <c r="AJ228" s="20">
        <f t="shared" si="10"/>
        <v>0</v>
      </c>
      <c r="AK228" s="20">
        <f t="shared" si="22"/>
        <v>0</v>
      </c>
      <c r="AL228" s="20">
        <f>ROUND(AK228*Priority!D14/12,2)</f>
        <v>0</v>
      </c>
      <c r="AM228" s="20">
        <f>MIN(AK228+AL228,Priority!E14)</f>
        <v>0</v>
      </c>
      <c r="AN228" s="20">
        <f>MIN(MAX(0,AK228+AL228-AM228),MAX(0,Overview!$B$11-SUM(I228,N228,S228,X228,AC228,AH228,AM228,AR228,AW228,BB228)-SUM(J228,O228,T228,Y228,AD228,AI228)))</f>
        <v>0</v>
      </c>
      <c r="AO228" s="20">
        <f t="shared" si="11"/>
        <v>0</v>
      </c>
      <c r="AP228" s="20">
        <f t="shared" si="23"/>
        <v>0</v>
      </c>
      <c r="AQ228" s="20">
        <f>ROUND(AP228*Priority!D15/12,2)</f>
        <v>0</v>
      </c>
      <c r="AR228" s="20">
        <f>MIN(AP228+AQ228,Priority!E15)</f>
        <v>0</v>
      </c>
      <c r="AS228" s="20">
        <f>MIN(MAX(0,AP228+AQ228-AR228),MAX(0,Overview!$B$11-SUM(I228,N228,S228,X228,AC228,AH228,AM228,AR228,AW228,BB228)-SUM(J228,O228,T228,Y228,AD228,AI228,AN228)))</f>
        <v>0</v>
      </c>
      <c r="AT228" s="20">
        <f t="shared" si="12"/>
        <v>0</v>
      </c>
      <c r="AU228" s="20">
        <f t="shared" si="24"/>
        <v>0</v>
      </c>
      <c r="AV228" s="20">
        <f>ROUND(AU228*Priority!D16/12,2)</f>
        <v>0</v>
      </c>
      <c r="AW228" s="20">
        <f>MIN(AU228+AV228,Priority!E16)</f>
        <v>0</v>
      </c>
      <c r="AX228" s="20">
        <f>MIN(MAX(0,AU228+AV228-AW228),MAX(0,Overview!$B$11-SUM(I228,N228,S228,X228,AC228,AH228,AM228,AR228,AW228,BB228)-SUM(J228,O228,T228,Y228,AD228,AI228,AN228,AS228)))</f>
        <v>0</v>
      </c>
      <c r="AY228" s="20">
        <f t="shared" si="13"/>
        <v>0</v>
      </c>
      <c r="AZ228" s="20">
        <f t="shared" si="25"/>
        <v>0</v>
      </c>
      <c r="BA228" s="20">
        <f>ROUND(AZ228*Priority!D17/12,2)</f>
        <v>0</v>
      </c>
      <c r="BB228" s="20">
        <f>MIN(AZ228+BA228,Priority!E17)</f>
        <v>0</v>
      </c>
      <c r="BC228" s="20">
        <f>MIN(MAX(0,AZ228+BA228-BB228),MAX(0,Overview!$B$11-SUM(I228,N228,S228,X228,AC228,AH228,AM228,AR228,AW228,BB228)-SUM(J228,O228,T228,Y228,AD228,AI228,AN228,AS228,AX228)))</f>
        <v>0</v>
      </c>
      <c r="BD228" s="20">
        <f t="shared" si="14"/>
        <v>0</v>
      </c>
    </row>
    <row r="229" ht="22.5" customHeight="1">
      <c r="A229" s="4">
        <v>222.0</v>
      </c>
      <c r="B229" s="20">
        <f t="shared" ref="B229:C229" si="244">SUM(G229,L229,Q229,V229,AA229,AF229,AK229,AP229,AU229,AZ229)</f>
        <v>0</v>
      </c>
      <c r="C229" s="20">
        <f t="shared" si="244"/>
        <v>0</v>
      </c>
      <c r="D229" s="20">
        <f t="shared" si="3"/>
        <v>0</v>
      </c>
      <c r="E229" s="20">
        <f t="shared" si="4"/>
        <v>0</v>
      </c>
      <c r="F229" s="20">
        <f>MAX(0,Overview!$B$11-D229)</f>
        <v>0</v>
      </c>
      <c r="G229" s="20">
        <f t="shared" si="16"/>
        <v>0</v>
      </c>
      <c r="H229" s="20">
        <f>ROUND(G229*Priority!D8/12,2)</f>
        <v>0</v>
      </c>
      <c r="I229" s="20">
        <f>MIN(G229+H229,Priority!E8)</f>
        <v>0</v>
      </c>
      <c r="J229" s="20">
        <f>MIN(MAX(0,G229+H229-I229),MAX(0,Overview!$B$11-SUM(I229,N229,S229,X229,AC229,AH229,AM229,AR229,AW229,BB229)))</f>
        <v>0</v>
      </c>
      <c r="K229" s="20">
        <f t="shared" si="5"/>
        <v>0</v>
      </c>
      <c r="L229" s="20">
        <f t="shared" si="17"/>
        <v>0</v>
      </c>
      <c r="M229" s="20">
        <f>ROUND(L229*Priority!D9/12,2)</f>
        <v>0</v>
      </c>
      <c r="N229" s="20">
        <f>MIN(L229+M229,Priority!E9)</f>
        <v>0</v>
      </c>
      <c r="O229" s="20">
        <f>MIN(MAX(0,L229+M229-N229),MAX(0,Overview!$B$11-SUM(I229,N229,S229,X229,AC229,AH229,AM229,AR229,AW229,BB229)-SUM(J229)))</f>
        <v>0</v>
      </c>
      <c r="P229" s="20">
        <f t="shared" si="6"/>
        <v>0</v>
      </c>
      <c r="Q229" s="20">
        <f t="shared" si="18"/>
        <v>0</v>
      </c>
      <c r="R229" s="20">
        <f>ROUND(Q229*Priority!D10/12,2)</f>
        <v>0</v>
      </c>
      <c r="S229" s="20">
        <f>MIN(Q229+R229,Priority!E10)</f>
        <v>0</v>
      </c>
      <c r="T229" s="20">
        <f>MIN(MAX(0,Q229+R229-S229),MAX(0,Overview!$B$11-SUM(I229,N229,S229,X229,AC229,AH229,AM229,AR229,AW229,BB229)-SUM(J229,O229)))</f>
        <v>0</v>
      </c>
      <c r="U229" s="20">
        <f t="shared" si="7"/>
        <v>0</v>
      </c>
      <c r="V229" s="20">
        <f t="shared" si="19"/>
        <v>0</v>
      </c>
      <c r="W229" s="20">
        <f>ROUND(V229*Priority!D11/12,2)</f>
        <v>0</v>
      </c>
      <c r="X229" s="20">
        <f>MIN(V229+W229,Priority!E11)</f>
        <v>0</v>
      </c>
      <c r="Y229" s="20">
        <f>MIN(MAX(0,V229+W229-X229),MAX(0,Overview!$B$11-SUM(I229,N229,S229,X229,AC229,AH229,AM229,AR229,AW229,BB229)-SUM(J229,O229,T229)))</f>
        <v>0</v>
      </c>
      <c r="Z229" s="20">
        <f t="shared" si="8"/>
        <v>0</v>
      </c>
      <c r="AA229" s="20">
        <f t="shared" si="20"/>
        <v>0</v>
      </c>
      <c r="AB229" s="20">
        <f>ROUND(AA229*Priority!D12/12,2)</f>
        <v>0</v>
      </c>
      <c r="AC229" s="20">
        <f>MIN(AA229+AB229,Priority!E12)</f>
        <v>0</v>
      </c>
      <c r="AD229" s="20">
        <f>MIN(MAX(0,AA229+AB229-AC229),MAX(0,Overview!$B$11-SUM(I229,N229,S229,X229,AC229,AH229,AM229,AR229,AW229,BB229)-SUM(J229,O229,T229,Y229)))</f>
        <v>0</v>
      </c>
      <c r="AE229" s="20">
        <f t="shared" si="9"/>
        <v>0</v>
      </c>
      <c r="AF229" s="20">
        <f t="shared" si="21"/>
        <v>0</v>
      </c>
      <c r="AG229" s="20">
        <f>ROUND(AF229*Priority!D13/12,2)</f>
        <v>0</v>
      </c>
      <c r="AH229" s="20">
        <f>MIN(AF229+AG229,Priority!E13)</f>
        <v>0</v>
      </c>
      <c r="AI229" s="20">
        <f>MIN(MAX(0,AF229+AG229-AH229),MAX(0,Overview!$B$11-SUM(I229,N229,S229,X229,AC229,AH229,AM229,AR229,AW229,BB229)-SUM(J229,O229,T229,Y229,AD229)))</f>
        <v>0</v>
      </c>
      <c r="AJ229" s="20">
        <f t="shared" si="10"/>
        <v>0</v>
      </c>
      <c r="AK229" s="20">
        <f t="shared" si="22"/>
        <v>0</v>
      </c>
      <c r="AL229" s="20">
        <f>ROUND(AK229*Priority!D14/12,2)</f>
        <v>0</v>
      </c>
      <c r="AM229" s="20">
        <f>MIN(AK229+AL229,Priority!E14)</f>
        <v>0</v>
      </c>
      <c r="AN229" s="20">
        <f>MIN(MAX(0,AK229+AL229-AM229),MAX(0,Overview!$B$11-SUM(I229,N229,S229,X229,AC229,AH229,AM229,AR229,AW229,BB229)-SUM(J229,O229,T229,Y229,AD229,AI229)))</f>
        <v>0</v>
      </c>
      <c r="AO229" s="20">
        <f t="shared" si="11"/>
        <v>0</v>
      </c>
      <c r="AP229" s="20">
        <f t="shared" si="23"/>
        <v>0</v>
      </c>
      <c r="AQ229" s="20">
        <f>ROUND(AP229*Priority!D15/12,2)</f>
        <v>0</v>
      </c>
      <c r="AR229" s="20">
        <f>MIN(AP229+AQ229,Priority!E15)</f>
        <v>0</v>
      </c>
      <c r="AS229" s="20">
        <f>MIN(MAX(0,AP229+AQ229-AR229),MAX(0,Overview!$B$11-SUM(I229,N229,S229,X229,AC229,AH229,AM229,AR229,AW229,BB229)-SUM(J229,O229,T229,Y229,AD229,AI229,AN229)))</f>
        <v>0</v>
      </c>
      <c r="AT229" s="20">
        <f t="shared" si="12"/>
        <v>0</v>
      </c>
      <c r="AU229" s="20">
        <f t="shared" si="24"/>
        <v>0</v>
      </c>
      <c r="AV229" s="20">
        <f>ROUND(AU229*Priority!D16/12,2)</f>
        <v>0</v>
      </c>
      <c r="AW229" s="20">
        <f>MIN(AU229+AV229,Priority!E16)</f>
        <v>0</v>
      </c>
      <c r="AX229" s="20">
        <f>MIN(MAX(0,AU229+AV229-AW229),MAX(0,Overview!$B$11-SUM(I229,N229,S229,X229,AC229,AH229,AM229,AR229,AW229,BB229)-SUM(J229,O229,T229,Y229,AD229,AI229,AN229,AS229)))</f>
        <v>0</v>
      </c>
      <c r="AY229" s="20">
        <f t="shared" si="13"/>
        <v>0</v>
      </c>
      <c r="AZ229" s="20">
        <f t="shared" si="25"/>
        <v>0</v>
      </c>
      <c r="BA229" s="20">
        <f>ROUND(AZ229*Priority!D17/12,2)</f>
        <v>0</v>
      </c>
      <c r="BB229" s="20">
        <f>MIN(AZ229+BA229,Priority!E17)</f>
        <v>0</v>
      </c>
      <c r="BC229" s="20">
        <f>MIN(MAX(0,AZ229+BA229-BB229),MAX(0,Overview!$B$11-SUM(I229,N229,S229,X229,AC229,AH229,AM229,AR229,AW229,BB229)-SUM(J229,O229,T229,Y229,AD229,AI229,AN229,AS229,AX229)))</f>
        <v>0</v>
      </c>
      <c r="BD229" s="20">
        <f t="shared" si="14"/>
        <v>0</v>
      </c>
    </row>
    <row r="230" ht="22.5" customHeight="1">
      <c r="A230" s="4">
        <v>223.0</v>
      </c>
      <c r="B230" s="20">
        <f t="shared" ref="B230:C230" si="245">SUM(G230,L230,Q230,V230,AA230,AF230,AK230,AP230,AU230,AZ230)</f>
        <v>0</v>
      </c>
      <c r="C230" s="20">
        <f t="shared" si="245"/>
        <v>0</v>
      </c>
      <c r="D230" s="20">
        <f t="shared" si="3"/>
        <v>0</v>
      </c>
      <c r="E230" s="20">
        <f t="shared" si="4"/>
        <v>0</v>
      </c>
      <c r="F230" s="20">
        <f>MAX(0,Overview!$B$11-D230)</f>
        <v>0</v>
      </c>
      <c r="G230" s="20">
        <f t="shared" si="16"/>
        <v>0</v>
      </c>
      <c r="H230" s="20">
        <f>ROUND(G230*Priority!D8/12,2)</f>
        <v>0</v>
      </c>
      <c r="I230" s="20">
        <f>MIN(G230+H230,Priority!E8)</f>
        <v>0</v>
      </c>
      <c r="J230" s="20">
        <f>MIN(MAX(0,G230+H230-I230),MAX(0,Overview!$B$11-SUM(I230,N230,S230,X230,AC230,AH230,AM230,AR230,AW230,BB230)))</f>
        <v>0</v>
      </c>
      <c r="K230" s="20">
        <f t="shared" si="5"/>
        <v>0</v>
      </c>
      <c r="L230" s="20">
        <f t="shared" si="17"/>
        <v>0</v>
      </c>
      <c r="M230" s="20">
        <f>ROUND(L230*Priority!D9/12,2)</f>
        <v>0</v>
      </c>
      <c r="N230" s="20">
        <f>MIN(L230+M230,Priority!E9)</f>
        <v>0</v>
      </c>
      <c r="O230" s="20">
        <f>MIN(MAX(0,L230+M230-N230),MAX(0,Overview!$B$11-SUM(I230,N230,S230,X230,AC230,AH230,AM230,AR230,AW230,BB230)-SUM(J230)))</f>
        <v>0</v>
      </c>
      <c r="P230" s="20">
        <f t="shared" si="6"/>
        <v>0</v>
      </c>
      <c r="Q230" s="20">
        <f t="shared" si="18"/>
        <v>0</v>
      </c>
      <c r="R230" s="20">
        <f>ROUND(Q230*Priority!D10/12,2)</f>
        <v>0</v>
      </c>
      <c r="S230" s="20">
        <f>MIN(Q230+R230,Priority!E10)</f>
        <v>0</v>
      </c>
      <c r="T230" s="20">
        <f>MIN(MAX(0,Q230+R230-S230),MAX(0,Overview!$B$11-SUM(I230,N230,S230,X230,AC230,AH230,AM230,AR230,AW230,BB230)-SUM(J230,O230)))</f>
        <v>0</v>
      </c>
      <c r="U230" s="20">
        <f t="shared" si="7"/>
        <v>0</v>
      </c>
      <c r="V230" s="20">
        <f t="shared" si="19"/>
        <v>0</v>
      </c>
      <c r="W230" s="20">
        <f>ROUND(V230*Priority!D11/12,2)</f>
        <v>0</v>
      </c>
      <c r="X230" s="20">
        <f>MIN(V230+W230,Priority!E11)</f>
        <v>0</v>
      </c>
      <c r="Y230" s="20">
        <f>MIN(MAX(0,V230+W230-X230),MAX(0,Overview!$B$11-SUM(I230,N230,S230,X230,AC230,AH230,AM230,AR230,AW230,BB230)-SUM(J230,O230,T230)))</f>
        <v>0</v>
      </c>
      <c r="Z230" s="20">
        <f t="shared" si="8"/>
        <v>0</v>
      </c>
      <c r="AA230" s="20">
        <f t="shared" si="20"/>
        <v>0</v>
      </c>
      <c r="AB230" s="20">
        <f>ROUND(AA230*Priority!D12/12,2)</f>
        <v>0</v>
      </c>
      <c r="AC230" s="20">
        <f>MIN(AA230+AB230,Priority!E12)</f>
        <v>0</v>
      </c>
      <c r="AD230" s="20">
        <f>MIN(MAX(0,AA230+AB230-AC230),MAX(0,Overview!$B$11-SUM(I230,N230,S230,X230,AC230,AH230,AM230,AR230,AW230,BB230)-SUM(J230,O230,T230,Y230)))</f>
        <v>0</v>
      </c>
      <c r="AE230" s="20">
        <f t="shared" si="9"/>
        <v>0</v>
      </c>
      <c r="AF230" s="20">
        <f t="shared" si="21"/>
        <v>0</v>
      </c>
      <c r="AG230" s="20">
        <f>ROUND(AF230*Priority!D13/12,2)</f>
        <v>0</v>
      </c>
      <c r="AH230" s="20">
        <f>MIN(AF230+AG230,Priority!E13)</f>
        <v>0</v>
      </c>
      <c r="AI230" s="20">
        <f>MIN(MAX(0,AF230+AG230-AH230),MAX(0,Overview!$B$11-SUM(I230,N230,S230,X230,AC230,AH230,AM230,AR230,AW230,BB230)-SUM(J230,O230,T230,Y230,AD230)))</f>
        <v>0</v>
      </c>
      <c r="AJ230" s="20">
        <f t="shared" si="10"/>
        <v>0</v>
      </c>
      <c r="AK230" s="20">
        <f t="shared" si="22"/>
        <v>0</v>
      </c>
      <c r="AL230" s="20">
        <f>ROUND(AK230*Priority!D14/12,2)</f>
        <v>0</v>
      </c>
      <c r="AM230" s="20">
        <f>MIN(AK230+AL230,Priority!E14)</f>
        <v>0</v>
      </c>
      <c r="AN230" s="20">
        <f>MIN(MAX(0,AK230+AL230-AM230),MAX(0,Overview!$B$11-SUM(I230,N230,S230,X230,AC230,AH230,AM230,AR230,AW230,BB230)-SUM(J230,O230,T230,Y230,AD230,AI230)))</f>
        <v>0</v>
      </c>
      <c r="AO230" s="20">
        <f t="shared" si="11"/>
        <v>0</v>
      </c>
      <c r="AP230" s="20">
        <f t="shared" si="23"/>
        <v>0</v>
      </c>
      <c r="AQ230" s="20">
        <f>ROUND(AP230*Priority!D15/12,2)</f>
        <v>0</v>
      </c>
      <c r="AR230" s="20">
        <f>MIN(AP230+AQ230,Priority!E15)</f>
        <v>0</v>
      </c>
      <c r="AS230" s="20">
        <f>MIN(MAX(0,AP230+AQ230-AR230),MAX(0,Overview!$B$11-SUM(I230,N230,S230,X230,AC230,AH230,AM230,AR230,AW230,BB230)-SUM(J230,O230,T230,Y230,AD230,AI230,AN230)))</f>
        <v>0</v>
      </c>
      <c r="AT230" s="20">
        <f t="shared" si="12"/>
        <v>0</v>
      </c>
      <c r="AU230" s="20">
        <f t="shared" si="24"/>
        <v>0</v>
      </c>
      <c r="AV230" s="20">
        <f>ROUND(AU230*Priority!D16/12,2)</f>
        <v>0</v>
      </c>
      <c r="AW230" s="20">
        <f>MIN(AU230+AV230,Priority!E16)</f>
        <v>0</v>
      </c>
      <c r="AX230" s="20">
        <f>MIN(MAX(0,AU230+AV230-AW230),MAX(0,Overview!$B$11-SUM(I230,N230,S230,X230,AC230,AH230,AM230,AR230,AW230,BB230)-SUM(J230,O230,T230,Y230,AD230,AI230,AN230,AS230)))</f>
        <v>0</v>
      </c>
      <c r="AY230" s="20">
        <f t="shared" si="13"/>
        <v>0</v>
      </c>
      <c r="AZ230" s="20">
        <f t="shared" si="25"/>
        <v>0</v>
      </c>
      <c r="BA230" s="20">
        <f>ROUND(AZ230*Priority!D17/12,2)</f>
        <v>0</v>
      </c>
      <c r="BB230" s="20">
        <f>MIN(AZ230+BA230,Priority!E17)</f>
        <v>0</v>
      </c>
      <c r="BC230" s="20">
        <f>MIN(MAX(0,AZ230+BA230-BB230),MAX(0,Overview!$B$11-SUM(I230,N230,S230,X230,AC230,AH230,AM230,AR230,AW230,BB230)-SUM(J230,O230,T230,Y230,AD230,AI230,AN230,AS230,AX230)))</f>
        <v>0</v>
      </c>
      <c r="BD230" s="20">
        <f t="shared" si="14"/>
        <v>0</v>
      </c>
    </row>
    <row r="231" ht="22.5" customHeight="1">
      <c r="A231" s="4">
        <v>224.0</v>
      </c>
      <c r="B231" s="20">
        <f t="shared" ref="B231:C231" si="246">SUM(G231,L231,Q231,V231,AA231,AF231,AK231,AP231,AU231,AZ231)</f>
        <v>0</v>
      </c>
      <c r="C231" s="20">
        <f t="shared" si="246"/>
        <v>0</v>
      </c>
      <c r="D231" s="20">
        <f t="shared" si="3"/>
        <v>0</v>
      </c>
      <c r="E231" s="20">
        <f t="shared" si="4"/>
        <v>0</v>
      </c>
      <c r="F231" s="20">
        <f>MAX(0,Overview!$B$11-D231)</f>
        <v>0</v>
      </c>
      <c r="G231" s="20">
        <f t="shared" si="16"/>
        <v>0</v>
      </c>
      <c r="H231" s="20">
        <f>ROUND(G231*Priority!D8/12,2)</f>
        <v>0</v>
      </c>
      <c r="I231" s="20">
        <f>MIN(G231+H231,Priority!E8)</f>
        <v>0</v>
      </c>
      <c r="J231" s="20">
        <f>MIN(MAX(0,G231+H231-I231),MAX(0,Overview!$B$11-SUM(I231,N231,S231,X231,AC231,AH231,AM231,AR231,AW231,BB231)))</f>
        <v>0</v>
      </c>
      <c r="K231" s="20">
        <f t="shared" si="5"/>
        <v>0</v>
      </c>
      <c r="L231" s="20">
        <f t="shared" si="17"/>
        <v>0</v>
      </c>
      <c r="M231" s="20">
        <f>ROUND(L231*Priority!D9/12,2)</f>
        <v>0</v>
      </c>
      <c r="N231" s="20">
        <f>MIN(L231+M231,Priority!E9)</f>
        <v>0</v>
      </c>
      <c r="O231" s="20">
        <f>MIN(MAX(0,L231+M231-N231),MAX(0,Overview!$B$11-SUM(I231,N231,S231,X231,AC231,AH231,AM231,AR231,AW231,BB231)-SUM(J231)))</f>
        <v>0</v>
      </c>
      <c r="P231" s="20">
        <f t="shared" si="6"/>
        <v>0</v>
      </c>
      <c r="Q231" s="20">
        <f t="shared" si="18"/>
        <v>0</v>
      </c>
      <c r="R231" s="20">
        <f>ROUND(Q231*Priority!D10/12,2)</f>
        <v>0</v>
      </c>
      <c r="S231" s="20">
        <f>MIN(Q231+R231,Priority!E10)</f>
        <v>0</v>
      </c>
      <c r="T231" s="20">
        <f>MIN(MAX(0,Q231+R231-S231),MAX(0,Overview!$B$11-SUM(I231,N231,S231,X231,AC231,AH231,AM231,AR231,AW231,BB231)-SUM(J231,O231)))</f>
        <v>0</v>
      </c>
      <c r="U231" s="20">
        <f t="shared" si="7"/>
        <v>0</v>
      </c>
      <c r="V231" s="20">
        <f t="shared" si="19"/>
        <v>0</v>
      </c>
      <c r="W231" s="20">
        <f>ROUND(V231*Priority!D11/12,2)</f>
        <v>0</v>
      </c>
      <c r="X231" s="20">
        <f>MIN(V231+W231,Priority!E11)</f>
        <v>0</v>
      </c>
      <c r="Y231" s="20">
        <f>MIN(MAX(0,V231+W231-X231),MAX(0,Overview!$B$11-SUM(I231,N231,S231,X231,AC231,AH231,AM231,AR231,AW231,BB231)-SUM(J231,O231,T231)))</f>
        <v>0</v>
      </c>
      <c r="Z231" s="20">
        <f t="shared" si="8"/>
        <v>0</v>
      </c>
      <c r="AA231" s="20">
        <f t="shared" si="20"/>
        <v>0</v>
      </c>
      <c r="AB231" s="20">
        <f>ROUND(AA231*Priority!D12/12,2)</f>
        <v>0</v>
      </c>
      <c r="AC231" s="20">
        <f>MIN(AA231+AB231,Priority!E12)</f>
        <v>0</v>
      </c>
      <c r="AD231" s="20">
        <f>MIN(MAX(0,AA231+AB231-AC231),MAX(0,Overview!$B$11-SUM(I231,N231,S231,X231,AC231,AH231,AM231,AR231,AW231,BB231)-SUM(J231,O231,T231,Y231)))</f>
        <v>0</v>
      </c>
      <c r="AE231" s="20">
        <f t="shared" si="9"/>
        <v>0</v>
      </c>
      <c r="AF231" s="20">
        <f t="shared" si="21"/>
        <v>0</v>
      </c>
      <c r="AG231" s="20">
        <f>ROUND(AF231*Priority!D13/12,2)</f>
        <v>0</v>
      </c>
      <c r="AH231" s="20">
        <f>MIN(AF231+AG231,Priority!E13)</f>
        <v>0</v>
      </c>
      <c r="AI231" s="20">
        <f>MIN(MAX(0,AF231+AG231-AH231),MAX(0,Overview!$B$11-SUM(I231,N231,S231,X231,AC231,AH231,AM231,AR231,AW231,BB231)-SUM(J231,O231,T231,Y231,AD231)))</f>
        <v>0</v>
      </c>
      <c r="AJ231" s="20">
        <f t="shared" si="10"/>
        <v>0</v>
      </c>
      <c r="AK231" s="20">
        <f t="shared" si="22"/>
        <v>0</v>
      </c>
      <c r="AL231" s="20">
        <f>ROUND(AK231*Priority!D14/12,2)</f>
        <v>0</v>
      </c>
      <c r="AM231" s="20">
        <f>MIN(AK231+AL231,Priority!E14)</f>
        <v>0</v>
      </c>
      <c r="AN231" s="20">
        <f>MIN(MAX(0,AK231+AL231-AM231),MAX(0,Overview!$B$11-SUM(I231,N231,S231,X231,AC231,AH231,AM231,AR231,AW231,BB231)-SUM(J231,O231,T231,Y231,AD231,AI231)))</f>
        <v>0</v>
      </c>
      <c r="AO231" s="20">
        <f t="shared" si="11"/>
        <v>0</v>
      </c>
      <c r="AP231" s="20">
        <f t="shared" si="23"/>
        <v>0</v>
      </c>
      <c r="AQ231" s="20">
        <f>ROUND(AP231*Priority!D15/12,2)</f>
        <v>0</v>
      </c>
      <c r="AR231" s="20">
        <f>MIN(AP231+AQ231,Priority!E15)</f>
        <v>0</v>
      </c>
      <c r="AS231" s="20">
        <f>MIN(MAX(0,AP231+AQ231-AR231),MAX(0,Overview!$B$11-SUM(I231,N231,S231,X231,AC231,AH231,AM231,AR231,AW231,BB231)-SUM(J231,O231,T231,Y231,AD231,AI231,AN231)))</f>
        <v>0</v>
      </c>
      <c r="AT231" s="20">
        <f t="shared" si="12"/>
        <v>0</v>
      </c>
      <c r="AU231" s="20">
        <f t="shared" si="24"/>
        <v>0</v>
      </c>
      <c r="AV231" s="20">
        <f>ROUND(AU231*Priority!D16/12,2)</f>
        <v>0</v>
      </c>
      <c r="AW231" s="20">
        <f>MIN(AU231+AV231,Priority!E16)</f>
        <v>0</v>
      </c>
      <c r="AX231" s="20">
        <f>MIN(MAX(0,AU231+AV231-AW231),MAX(0,Overview!$B$11-SUM(I231,N231,S231,X231,AC231,AH231,AM231,AR231,AW231,BB231)-SUM(J231,O231,T231,Y231,AD231,AI231,AN231,AS231)))</f>
        <v>0</v>
      </c>
      <c r="AY231" s="20">
        <f t="shared" si="13"/>
        <v>0</v>
      </c>
      <c r="AZ231" s="20">
        <f t="shared" si="25"/>
        <v>0</v>
      </c>
      <c r="BA231" s="20">
        <f>ROUND(AZ231*Priority!D17/12,2)</f>
        <v>0</v>
      </c>
      <c r="BB231" s="20">
        <f>MIN(AZ231+BA231,Priority!E17)</f>
        <v>0</v>
      </c>
      <c r="BC231" s="20">
        <f>MIN(MAX(0,AZ231+BA231-BB231),MAX(0,Overview!$B$11-SUM(I231,N231,S231,X231,AC231,AH231,AM231,AR231,AW231,BB231)-SUM(J231,O231,T231,Y231,AD231,AI231,AN231,AS231,AX231)))</f>
        <v>0</v>
      </c>
      <c r="BD231" s="20">
        <f t="shared" si="14"/>
        <v>0</v>
      </c>
    </row>
    <row r="232" ht="22.5" customHeight="1">
      <c r="A232" s="4">
        <v>225.0</v>
      </c>
      <c r="B232" s="20">
        <f t="shared" ref="B232:C232" si="247">SUM(G232,L232,Q232,V232,AA232,AF232,AK232,AP232,AU232,AZ232)</f>
        <v>0</v>
      </c>
      <c r="C232" s="20">
        <f t="shared" si="247"/>
        <v>0</v>
      </c>
      <c r="D232" s="20">
        <f t="shared" si="3"/>
        <v>0</v>
      </c>
      <c r="E232" s="20">
        <f t="shared" si="4"/>
        <v>0</v>
      </c>
      <c r="F232" s="20">
        <f>MAX(0,Overview!$B$11-D232)</f>
        <v>0</v>
      </c>
      <c r="G232" s="20">
        <f t="shared" si="16"/>
        <v>0</v>
      </c>
      <c r="H232" s="20">
        <f>ROUND(G232*Priority!D8/12,2)</f>
        <v>0</v>
      </c>
      <c r="I232" s="20">
        <f>MIN(G232+H232,Priority!E8)</f>
        <v>0</v>
      </c>
      <c r="J232" s="20">
        <f>MIN(MAX(0,G232+H232-I232),MAX(0,Overview!$B$11-SUM(I232,N232,S232,X232,AC232,AH232,AM232,AR232,AW232,BB232)))</f>
        <v>0</v>
      </c>
      <c r="K232" s="20">
        <f t="shared" si="5"/>
        <v>0</v>
      </c>
      <c r="L232" s="20">
        <f t="shared" si="17"/>
        <v>0</v>
      </c>
      <c r="M232" s="20">
        <f>ROUND(L232*Priority!D9/12,2)</f>
        <v>0</v>
      </c>
      <c r="N232" s="20">
        <f>MIN(L232+M232,Priority!E9)</f>
        <v>0</v>
      </c>
      <c r="O232" s="20">
        <f>MIN(MAX(0,L232+M232-N232),MAX(0,Overview!$B$11-SUM(I232,N232,S232,X232,AC232,AH232,AM232,AR232,AW232,BB232)-SUM(J232)))</f>
        <v>0</v>
      </c>
      <c r="P232" s="20">
        <f t="shared" si="6"/>
        <v>0</v>
      </c>
      <c r="Q232" s="20">
        <f t="shared" si="18"/>
        <v>0</v>
      </c>
      <c r="R232" s="20">
        <f>ROUND(Q232*Priority!D10/12,2)</f>
        <v>0</v>
      </c>
      <c r="S232" s="20">
        <f>MIN(Q232+R232,Priority!E10)</f>
        <v>0</v>
      </c>
      <c r="T232" s="20">
        <f>MIN(MAX(0,Q232+R232-S232),MAX(0,Overview!$B$11-SUM(I232,N232,S232,X232,AC232,AH232,AM232,AR232,AW232,BB232)-SUM(J232,O232)))</f>
        <v>0</v>
      </c>
      <c r="U232" s="20">
        <f t="shared" si="7"/>
        <v>0</v>
      </c>
      <c r="V232" s="20">
        <f t="shared" si="19"/>
        <v>0</v>
      </c>
      <c r="W232" s="20">
        <f>ROUND(V232*Priority!D11/12,2)</f>
        <v>0</v>
      </c>
      <c r="X232" s="20">
        <f>MIN(V232+W232,Priority!E11)</f>
        <v>0</v>
      </c>
      <c r="Y232" s="20">
        <f>MIN(MAX(0,V232+W232-X232),MAX(0,Overview!$B$11-SUM(I232,N232,S232,X232,AC232,AH232,AM232,AR232,AW232,BB232)-SUM(J232,O232,T232)))</f>
        <v>0</v>
      </c>
      <c r="Z232" s="20">
        <f t="shared" si="8"/>
        <v>0</v>
      </c>
      <c r="AA232" s="20">
        <f t="shared" si="20"/>
        <v>0</v>
      </c>
      <c r="AB232" s="20">
        <f>ROUND(AA232*Priority!D12/12,2)</f>
        <v>0</v>
      </c>
      <c r="AC232" s="20">
        <f>MIN(AA232+AB232,Priority!E12)</f>
        <v>0</v>
      </c>
      <c r="AD232" s="20">
        <f>MIN(MAX(0,AA232+AB232-AC232),MAX(0,Overview!$B$11-SUM(I232,N232,S232,X232,AC232,AH232,AM232,AR232,AW232,BB232)-SUM(J232,O232,T232,Y232)))</f>
        <v>0</v>
      </c>
      <c r="AE232" s="20">
        <f t="shared" si="9"/>
        <v>0</v>
      </c>
      <c r="AF232" s="20">
        <f t="shared" si="21"/>
        <v>0</v>
      </c>
      <c r="AG232" s="20">
        <f>ROUND(AF232*Priority!D13/12,2)</f>
        <v>0</v>
      </c>
      <c r="AH232" s="20">
        <f>MIN(AF232+AG232,Priority!E13)</f>
        <v>0</v>
      </c>
      <c r="AI232" s="20">
        <f>MIN(MAX(0,AF232+AG232-AH232),MAX(0,Overview!$B$11-SUM(I232,N232,S232,X232,AC232,AH232,AM232,AR232,AW232,BB232)-SUM(J232,O232,T232,Y232,AD232)))</f>
        <v>0</v>
      </c>
      <c r="AJ232" s="20">
        <f t="shared" si="10"/>
        <v>0</v>
      </c>
      <c r="AK232" s="20">
        <f t="shared" si="22"/>
        <v>0</v>
      </c>
      <c r="AL232" s="20">
        <f>ROUND(AK232*Priority!D14/12,2)</f>
        <v>0</v>
      </c>
      <c r="AM232" s="20">
        <f>MIN(AK232+AL232,Priority!E14)</f>
        <v>0</v>
      </c>
      <c r="AN232" s="20">
        <f>MIN(MAX(0,AK232+AL232-AM232),MAX(0,Overview!$B$11-SUM(I232,N232,S232,X232,AC232,AH232,AM232,AR232,AW232,BB232)-SUM(J232,O232,T232,Y232,AD232,AI232)))</f>
        <v>0</v>
      </c>
      <c r="AO232" s="20">
        <f t="shared" si="11"/>
        <v>0</v>
      </c>
      <c r="AP232" s="20">
        <f t="shared" si="23"/>
        <v>0</v>
      </c>
      <c r="AQ232" s="20">
        <f>ROUND(AP232*Priority!D15/12,2)</f>
        <v>0</v>
      </c>
      <c r="AR232" s="20">
        <f>MIN(AP232+AQ232,Priority!E15)</f>
        <v>0</v>
      </c>
      <c r="AS232" s="20">
        <f>MIN(MAX(0,AP232+AQ232-AR232),MAX(0,Overview!$B$11-SUM(I232,N232,S232,X232,AC232,AH232,AM232,AR232,AW232,BB232)-SUM(J232,O232,T232,Y232,AD232,AI232,AN232)))</f>
        <v>0</v>
      </c>
      <c r="AT232" s="20">
        <f t="shared" si="12"/>
        <v>0</v>
      </c>
      <c r="AU232" s="20">
        <f t="shared" si="24"/>
        <v>0</v>
      </c>
      <c r="AV232" s="20">
        <f>ROUND(AU232*Priority!D16/12,2)</f>
        <v>0</v>
      </c>
      <c r="AW232" s="20">
        <f>MIN(AU232+AV232,Priority!E16)</f>
        <v>0</v>
      </c>
      <c r="AX232" s="20">
        <f>MIN(MAX(0,AU232+AV232-AW232),MAX(0,Overview!$B$11-SUM(I232,N232,S232,X232,AC232,AH232,AM232,AR232,AW232,BB232)-SUM(J232,O232,T232,Y232,AD232,AI232,AN232,AS232)))</f>
        <v>0</v>
      </c>
      <c r="AY232" s="20">
        <f t="shared" si="13"/>
        <v>0</v>
      </c>
      <c r="AZ232" s="20">
        <f t="shared" si="25"/>
        <v>0</v>
      </c>
      <c r="BA232" s="20">
        <f>ROUND(AZ232*Priority!D17/12,2)</f>
        <v>0</v>
      </c>
      <c r="BB232" s="20">
        <f>MIN(AZ232+BA232,Priority!E17)</f>
        <v>0</v>
      </c>
      <c r="BC232" s="20">
        <f>MIN(MAX(0,AZ232+BA232-BB232),MAX(0,Overview!$B$11-SUM(I232,N232,S232,X232,AC232,AH232,AM232,AR232,AW232,BB232)-SUM(J232,O232,T232,Y232,AD232,AI232,AN232,AS232,AX232)))</f>
        <v>0</v>
      </c>
      <c r="BD232" s="20">
        <f t="shared" si="14"/>
        <v>0</v>
      </c>
    </row>
    <row r="233" ht="22.5" customHeight="1">
      <c r="A233" s="4">
        <v>226.0</v>
      </c>
      <c r="B233" s="20">
        <f t="shared" ref="B233:C233" si="248">SUM(G233,L233,Q233,V233,AA233,AF233,AK233,AP233,AU233,AZ233)</f>
        <v>0</v>
      </c>
      <c r="C233" s="20">
        <f t="shared" si="248"/>
        <v>0</v>
      </c>
      <c r="D233" s="20">
        <f t="shared" si="3"/>
        <v>0</v>
      </c>
      <c r="E233" s="20">
        <f t="shared" si="4"/>
        <v>0</v>
      </c>
      <c r="F233" s="20">
        <f>MAX(0,Overview!$B$11-D233)</f>
        <v>0</v>
      </c>
      <c r="G233" s="20">
        <f t="shared" si="16"/>
        <v>0</v>
      </c>
      <c r="H233" s="20">
        <f>ROUND(G233*Priority!D8/12,2)</f>
        <v>0</v>
      </c>
      <c r="I233" s="20">
        <f>MIN(G233+H233,Priority!E8)</f>
        <v>0</v>
      </c>
      <c r="J233" s="20">
        <f>MIN(MAX(0,G233+H233-I233),MAX(0,Overview!$B$11-SUM(I233,N233,S233,X233,AC233,AH233,AM233,AR233,AW233,BB233)))</f>
        <v>0</v>
      </c>
      <c r="K233" s="20">
        <f t="shared" si="5"/>
        <v>0</v>
      </c>
      <c r="L233" s="20">
        <f t="shared" si="17"/>
        <v>0</v>
      </c>
      <c r="M233" s="20">
        <f>ROUND(L233*Priority!D9/12,2)</f>
        <v>0</v>
      </c>
      <c r="N233" s="20">
        <f>MIN(L233+M233,Priority!E9)</f>
        <v>0</v>
      </c>
      <c r="O233" s="20">
        <f>MIN(MAX(0,L233+M233-N233),MAX(0,Overview!$B$11-SUM(I233,N233,S233,X233,AC233,AH233,AM233,AR233,AW233,BB233)-SUM(J233)))</f>
        <v>0</v>
      </c>
      <c r="P233" s="20">
        <f t="shared" si="6"/>
        <v>0</v>
      </c>
      <c r="Q233" s="20">
        <f t="shared" si="18"/>
        <v>0</v>
      </c>
      <c r="R233" s="20">
        <f>ROUND(Q233*Priority!D10/12,2)</f>
        <v>0</v>
      </c>
      <c r="S233" s="20">
        <f>MIN(Q233+R233,Priority!E10)</f>
        <v>0</v>
      </c>
      <c r="T233" s="20">
        <f>MIN(MAX(0,Q233+R233-S233),MAX(0,Overview!$B$11-SUM(I233,N233,S233,X233,AC233,AH233,AM233,AR233,AW233,BB233)-SUM(J233,O233)))</f>
        <v>0</v>
      </c>
      <c r="U233" s="20">
        <f t="shared" si="7"/>
        <v>0</v>
      </c>
      <c r="V233" s="20">
        <f t="shared" si="19"/>
        <v>0</v>
      </c>
      <c r="W233" s="20">
        <f>ROUND(V233*Priority!D11/12,2)</f>
        <v>0</v>
      </c>
      <c r="X233" s="20">
        <f>MIN(V233+W233,Priority!E11)</f>
        <v>0</v>
      </c>
      <c r="Y233" s="20">
        <f>MIN(MAX(0,V233+W233-X233),MAX(0,Overview!$B$11-SUM(I233,N233,S233,X233,AC233,AH233,AM233,AR233,AW233,BB233)-SUM(J233,O233,T233)))</f>
        <v>0</v>
      </c>
      <c r="Z233" s="20">
        <f t="shared" si="8"/>
        <v>0</v>
      </c>
      <c r="AA233" s="20">
        <f t="shared" si="20"/>
        <v>0</v>
      </c>
      <c r="AB233" s="20">
        <f>ROUND(AA233*Priority!D12/12,2)</f>
        <v>0</v>
      </c>
      <c r="AC233" s="20">
        <f>MIN(AA233+AB233,Priority!E12)</f>
        <v>0</v>
      </c>
      <c r="AD233" s="20">
        <f>MIN(MAX(0,AA233+AB233-AC233),MAX(0,Overview!$B$11-SUM(I233,N233,S233,X233,AC233,AH233,AM233,AR233,AW233,BB233)-SUM(J233,O233,T233,Y233)))</f>
        <v>0</v>
      </c>
      <c r="AE233" s="20">
        <f t="shared" si="9"/>
        <v>0</v>
      </c>
      <c r="AF233" s="20">
        <f t="shared" si="21"/>
        <v>0</v>
      </c>
      <c r="AG233" s="20">
        <f>ROUND(AF233*Priority!D13/12,2)</f>
        <v>0</v>
      </c>
      <c r="AH233" s="20">
        <f>MIN(AF233+AG233,Priority!E13)</f>
        <v>0</v>
      </c>
      <c r="AI233" s="20">
        <f>MIN(MAX(0,AF233+AG233-AH233),MAX(0,Overview!$B$11-SUM(I233,N233,S233,X233,AC233,AH233,AM233,AR233,AW233,BB233)-SUM(J233,O233,T233,Y233,AD233)))</f>
        <v>0</v>
      </c>
      <c r="AJ233" s="20">
        <f t="shared" si="10"/>
        <v>0</v>
      </c>
      <c r="AK233" s="20">
        <f t="shared" si="22"/>
        <v>0</v>
      </c>
      <c r="AL233" s="20">
        <f>ROUND(AK233*Priority!D14/12,2)</f>
        <v>0</v>
      </c>
      <c r="AM233" s="20">
        <f>MIN(AK233+AL233,Priority!E14)</f>
        <v>0</v>
      </c>
      <c r="AN233" s="20">
        <f>MIN(MAX(0,AK233+AL233-AM233),MAX(0,Overview!$B$11-SUM(I233,N233,S233,X233,AC233,AH233,AM233,AR233,AW233,BB233)-SUM(J233,O233,T233,Y233,AD233,AI233)))</f>
        <v>0</v>
      </c>
      <c r="AO233" s="20">
        <f t="shared" si="11"/>
        <v>0</v>
      </c>
      <c r="AP233" s="20">
        <f t="shared" si="23"/>
        <v>0</v>
      </c>
      <c r="AQ233" s="20">
        <f>ROUND(AP233*Priority!D15/12,2)</f>
        <v>0</v>
      </c>
      <c r="AR233" s="20">
        <f>MIN(AP233+AQ233,Priority!E15)</f>
        <v>0</v>
      </c>
      <c r="AS233" s="20">
        <f>MIN(MAX(0,AP233+AQ233-AR233),MAX(0,Overview!$B$11-SUM(I233,N233,S233,X233,AC233,AH233,AM233,AR233,AW233,BB233)-SUM(J233,O233,T233,Y233,AD233,AI233,AN233)))</f>
        <v>0</v>
      </c>
      <c r="AT233" s="20">
        <f t="shared" si="12"/>
        <v>0</v>
      </c>
      <c r="AU233" s="20">
        <f t="shared" si="24"/>
        <v>0</v>
      </c>
      <c r="AV233" s="20">
        <f>ROUND(AU233*Priority!D16/12,2)</f>
        <v>0</v>
      </c>
      <c r="AW233" s="20">
        <f>MIN(AU233+AV233,Priority!E16)</f>
        <v>0</v>
      </c>
      <c r="AX233" s="20">
        <f>MIN(MAX(0,AU233+AV233-AW233),MAX(0,Overview!$B$11-SUM(I233,N233,S233,X233,AC233,AH233,AM233,AR233,AW233,BB233)-SUM(J233,O233,T233,Y233,AD233,AI233,AN233,AS233)))</f>
        <v>0</v>
      </c>
      <c r="AY233" s="20">
        <f t="shared" si="13"/>
        <v>0</v>
      </c>
      <c r="AZ233" s="20">
        <f t="shared" si="25"/>
        <v>0</v>
      </c>
      <c r="BA233" s="20">
        <f>ROUND(AZ233*Priority!D17/12,2)</f>
        <v>0</v>
      </c>
      <c r="BB233" s="20">
        <f>MIN(AZ233+BA233,Priority!E17)</f>
        <v>0</v>
      </c>
      <c r="BC233" s="20">
        <f>MIN(MAX(0,AZ233+BA233-BB233),MAX(0,Overview!$B$11-SUM(I233,N233,S233,X233,AC233,AH233,AM233,AR233,AW233,BB233)-SUM(J233,O233,T233,Y233,AD233,AI233,AN233,AS233,AX233)))</f>
        <v>0</v>
      </c>
      <c r="BD233" s="20">
        <f t="shared" si="14"/>
        <v>0</v>
      </c>
    </row>
    <row r="234" ht="22.5" customHeight="1">
      <c r="A234" s="4">
        <v>227.0</v>
      </c>
      <c r="B234" s="20">
        <f t="shared" ref="B234:C234" si="249">SUM(G234,L234,Q234,V234,AA234,AF234,AK234,AP234,AU234,AZ234)</f>
        <v>0</v>
      </c>
      <c r="C234" s="20">
        <f t="shared" si="249"/>
        <v>0</v>
      </c>
      <c r="D234" s="20">
        <f t="shared" si="3"/>
        <v>0</v>
      </c>
      <c r="E234" s="20">
        <f t="shared" si="4"/>
        <v>0</v>
      </c>
      <c r="F234" s="20">
        <f>MAX(0,Overview!$B$11-D234)</f>
        <v>0</v>
      </c>
      <c r="G234" s="20">
        <f t="shared" si="16"/>
        <v>0</v>
      </c>
      <c r="H234" s="20">
        <f>ROUND(G234*Priority!D8/12,2)</f>
        <v>0</v>
      </c>
      <c r="I234" s="20">
        <f>MIN(G234+H234,Priority!E8)</f>
        <v>0</v>
      </c>
      <c r="J234" s="20">
        <f>MIN(MAX(0,G234+H234-I234),MAX(0,Overview!$B$11-SUM(I234,N234,S234,X234,AC234,AH234,AM234,AR234,AW234,BB234)))</f>
        <v>0</v>
      </c>
      <c r="K234" s="20">
        <f t="shared" si="5"/>
        <v>0</v>
      </c>
      <c r="L234" s="20">
        <f t="shared" si="17"/>
        <v>0</v>
      </c>
      <c r="M234" s="20">
        <f>ROUND(L234*Priority!D9/12,2)</f>
        <v>0</v>
      </c>
      <c r="N234" s="20">
        <f>MIN(L234+M234,Priority!E9)</f>
        <v>0</v>
      </c>
      <c r="O234" s="20">
        <f>MIN(MAX(0,L234+M234-N234),MAX(0,Overview!$B$11-SUM(I234,N234,S234,X234,AC234,AH234,AM234,AR234,AW234,BB234)-SUM(J234)))</f>
        <v>0</v>
      </c>
      <c r="P234" s="20">
        <f t="shared" si="6"/>
        <v>0</v>
      </c>
      <c r="Q234" s="20">
        <f t="shared" si="18"/>
        <v>0</v>
      </c>
      <c r="R234" s="20">
        <f>ROUND(Q234*Priority!D10/12,2)</f>
        <v>0</v>
      </c>
      <c r="S234" s="20">
        <f>MIN(Q234+R234,Priority!E10)</f>
        <v>0</v>
      </c>
      <c r="T234" s="20">
        <f>MIN(MAX(0,Q234+R234-S234),MAX(0,Overview!$B$11-SUM(I234,N234,S234,X234,AC234,AH234,AM234,AR234,AW234,BB234)-SUM(J234,O234)))</f>
        <v>0</v>
      </c>
      <c r="U234" s="20">
        <f t="shared" si="7"/>
        <v>0</v>
      </c>
      <c r="V234" s="20">
        <f t="shared" si="19"/>
        <v>0</v>
      </c>
      <c r="W234" s="20">
        <f>ROUND(V234*Priority!D11/12,2)</f>
        <v>0</v>
      </c>
      <c r="X234" s="20">
        <f>MIN(V234+W234,Priority!E11)</f>
        <v>0</v>
      </c>
      <c r="Y234" s="20">
        <f>MIN(MAX(0,V234+W234-X234),MAX(0,Overview!$B$11-SUM(I234,N234,S234,X234,AC234,AH234,AM234,AR234,AW234,BB234)-SUM(J234,O234,T234)))</f>
        <v>0</v>
      </c>
      <c r="Z234" s="20">
        <f t="shared" si="8"/>
        <v>0</v>
      </c>
      <c r="AA234" s="20">
        <f t="shared" si="20"/>
        <v>0</v>
      </c>
      <c r="AB234" s="20">
        <f>ROUND(AA234*Priority!D12/12,2)</f>
        <v>0</v>
      </c>
      <c r="AC234" s="20">
        <f>MIN(AA234+AB234,Priority!E12)</f>
        <v>0</v>
      </c>
      <c r="AD234" s="20">
        <f>MIN(MAX(0,AA234+AB234-AC234),MAX(0,Overview!$B$11-SUM(I234,N234,S234,X234,AC234,AH234,AM234,AR234,AW234,BB234)-SUM(J234,O234,T234,Y234)))</f>
        <v>0</v>
      </c>
      <c r="AE234" s="20">
        <f t="shared" si="9"/>
        <v>0</v>
      </c>
      <c r="AF234" s="20">
        <f t="shared" si="21"/>
        <v>0</v>
      </c>
      <c r="AG234" s="20">
        <f>ROUND(AF234*Priority!D13/12,2)</f>
        <v>0</v>
      </c>
      <c r="AH234" s="20">
        <f>MIN(AF234+AG234,Priority!E13)</f>
        <v>0</v>
      </c>
      <c r="AI234" s="20">
        <f>MIN(MAX(0,AF234+AG234-AH234),MAX(0,Overview!$B$11-SUM(I234,N234,S234,X234,AC234,AH234,AM234,AR234,AW234,BB234)-SUM(J234,O234,T234,Y234,AD234)))</f>
        <v>0</v>
      </c>
      <c r="AJ234" s="20">
        <f t="shared" si="10"/>
        <v>0</v>
      </c>
      <c r="AK234" s="20">
        <f t="shared" si="22"/>
        <v>0</v>
      </c>
      <c r="AL234" s="20">
        <f>ROUND(AK234*Priority!D14/12,2)</f>
        <v>0</v>
      </c>
      <c r="AM234" s="20">
        <f>MIN(AK234+AL234,Priority!E14)</f>
        <v>0</v>
      </c>
      <c r="AN234" s="20">
        <f>MIN(MAX(0,AK234+AL234-AM234),MAX(0,Overview!$B$11-SUM(I234,N234,S234,X234,AC234,AH234,AM234,AR234,AW234,BB234)-SUM(J234,O234,T234,Y234,AD234,AI234)))</f>
        <v>0</v>
      </c>
      <c r="AO234" s="20">
        <f t="shared" si="11"/>
        <v>0</v>
      </c>
      <c r="AP234" s="20">
        <f t="shared" si="23"/>
        <v>0</v>
      </c>
      <c r="AQ234" s="20">
        <f>ROUND(AP234*Priority!D15/12,2)</f>
        <v>0</v>
      </c>
      <c r="AR234" s="20">
        <f>MIN(AP234+AQ234,Priority!E15)</f>
        <v>0</v>
      </c>
      <c r="AS234" s="20">
        <f>MIN(MAX(0,AP234+AQ234-AR234),MAX(0,Overview!$B$11-SUM(I234,N234,S234,X234,AC234,AH234,AM234,AR234,AW234,BB234)-SUM(J234,O234,T234,Y234,AD234,AI234,AN234)))</f>
        <v>0</v>
      </c>
      <c r="AT234" s="20">
        <f t="shared" si="12"/>
        <v>0</v>
      </c>
      <c r="AU234" s="20">
        <f t="shared" si="24"/>
        <v>0</v>
      </c>
      <c r="AV234" s="20">
        <f>ROUND(AU234*Priority!D16/12,2)</f>
        <v>0</v>
      </c>
      <c r="AW234" s="20">
        <f>MIN(AU234+AV234,Priority!E16)</f>
        <v>0</v>
      </c>
      <c r="AX234" s="20">
        <f>MIN(MAX(0,AU234+AV234-AW234),MAX(0,Overview!$B$11-SUM(I234,N234,S234,X234,AC234,AH234,AM234,AR234,AW234,BB234)-SUM(J234,O234,T234,Y234,AD234,AI234,AN234,AS234)))</f>
        <v>0</v>
      </c>
      <c r="AY234" s="20">
        <f t="shared" si="13"/>
        <v>0</v>
      </c>
      <c r="AZ234" s="20">
        <f t="shared" si="25"/>
        <v>0</v>
      </c>
      <c r="BA234" s="20">
        <f>ROUND(AZ234*Priority!D17/12,2)</f>
        <v>0</v>
      </c>
      <c r="BB234" s="20">
        <f>MIN(AZ234+BA234,Priority!E17)</f>
        <v>0</v>
      </c>
      <c r="BC234" s="20">
        <f>MIN(MAX(0,AZ234+BA234-BB234),MAX(0,Overview!$B$11-SUM(I234,N234,S234,X234,AC234,AH234,AM234,AR234,AW234,BB234)-SUM(J234,O234,T234,Y234,AD234,AI234,AN234,AS234,AX234)))</f>
        <v>0</v>
      </c>
      <c r="BD234" s="20">
        <f t="shared" si="14"/>
        <v>0</v>
      </c>
    </row>
    <row r="235" ht="22.5" customHeight="1">
      <c r="A235" s="4">
        <v>228.0</v>
      </c>
      <c r="B235" s="20">
        <f t="shared" ref="B235:C235" si="250">SUM(G235,L235,Q235,V235,AA235,AF235,AK235,AP235,AU235,AZ235)</f>
        <v>0</v>
      </c>
      <c r="C235" s="20">
        <f t="shared" si="250"/>
        <v>0</v>
      </c>
      <c r="D235" s="20">
        <f t="shared" si="3"/>
        <v>0</v>
      </c>
      <c r="E235" s="20">
        <f t="shared" si="4"/>
        <v>0</v>
      </c>
      <c r="F235" s="20">
        <f>MAX(0,Overview!$B$11-D235)</f>
        <v>0</v>
      </c>
      <c r="G235" s="20">
        <f t="shared" si="16"/>
        <v>0</v>
      </c>
      <c r="H235" s="20">
        <f>ROUND(G235*Priority!D8/12,2)</f>
        <v>0</v>
      </c>
      <c r="I235" s="20">
        <f>MIN(G235+H235,Priority!E8)</f>
        <v>0</v>
      </c>
      <c r="J235" s="20">
        <f>MIN(MAX(0,G235+H235-I235),MAX(0,Overview!$B$11-SUM(I235,N235,S235,X235,AC235,AH235,AM235,AR235,AW235,BB235)))</f>
        <v>0</v>
      </c>
      <c r="K235" s="20">
        <f t="shared" si="5"/>
        <v>0</v>
      </c>
      <c r="L235" s="20">
        <f t="shared" si="17"/>
        <v>0</v>
      </c>
      <c r="M235" s="20">
        <f>ROUND(L235*Priority!D9/12,2)</f>
        <v>0</v>
      </c>
      <c r="N235" s="20">
        <f>MIN(L235+M235,Priority!E9)</f>
        <v>0</v>
      </c>
      <c r="O235" s="20">
        <f>MIN(MAX(0,L235+M235-N235),MAX(0,Overview!$B$11-SUM(I235,N235,S235,X235,AC235,AH235,AM235,AR235,AW235,BB235)-SUM(J235)))</f>
        <v>0</v>
      </c>
      <c r="P235" s="20">
        <f t="shared" si="6"/>
        <v>0</v>
      </c>
      <c r="Q235" s="20">
        <f t="shared" si="18"/>
        <v>0</v>
      </c>
      <c r="R235" s="20">
        <f>ROUND(Q235*Priority!D10/12,2)</f>
        <v>0</v>
      </c>
      <c r="S235" s="20">
        <f>MIN(Q235+R235,Priority!E10)</f>
        <v>0</v>
      </c>
      <c r="T235" s="20">
        <f>MIN(MAX(0,Q235+R235-S235),MAX(0,Overview!$B$11-SUM(I235,N235,S235,X235,AC235,AH235,AM235,AR235,AW235,BB235)-SUM(J235,O235)))</f>
        <v>0</v>
      </c>
      <c r="U235" s="20">
        <f t="shared" si="7"/>
        <v>0</v>
      </c>
      <c r="V235" s="20">
        <f t="shared" si="19"/>
        <v>0</v>
      </c>
      <c r="W235" s="20">
        <f>ROUND(V235*Priority!D11/12,2)</f>
        <v>0</v>
      </c>
      <c r="X235" s="20">
        <f>MIN(V235+W235,Priority!E11)</f>
        <v>0</v>
      </c>
      <c r="Y235" s="20">
        <f>MIN(MAX(0,V235+W235-X235),MAX(0,Overview!$B$11-SUM(I235,N235,S235,X235,AC235,AH235,AM235,AR235,AW235,BB235)-SUM(J235,O235,T235)))</f>
        <v>0</v>
      </c>
      <c r="Z235" s="20">
        <f t="shared" si="8"/>
        <v>0</v>
      </c>
      <c r="AA235" s="20">
        <f t="shared" si="20"/>
        <v>0</v>
      </c>
      <c r="AB235" s="20">
        <f>ROUND(AA235*Priority!D12/12,2)</f>
        <v>0</v>
      </c>
      <c r="AC235" s="20">
        <f>MIN(AA235+AB235,Priority!E12)</f>
        <v>0</v>
      </c>
      <c r="AD235" s="20">
        <f>MIN(MAX(0,AA235+AB235-AC235),MAX(0,Overview!$B$11-SUM(I235,N235,S235,X235,AC235,AH235,AM235,AR235,AW235,BB235)-SUM(J235,O235,T235,Y235)))</f>
        <v>0</v>
      </c>
      <c r="AE235" s="20">
        <f t="shared" si="9"/>
        <v>0</v>
      </c>
      <c r="AF235" s="20">
        <f t="shared" si="21"/>
        <v>0</v>
      </c>
      <c r="AG235" s="20">
        <f>ROUND(AF235*Priority!D13/12,2)</f>
        <v>0</v>
      </c>
      <c r="AH235" s="20">
        <f>MIN(AF235+AG235,Priority!E13)</f>
        <v>0</v>
      </c>
      <c r="AI235" s="20">
        <f>MIN(MAX(0,AF235+AG235-AH235),MAX(0,Overview!$B$11-SUM(I235,N235,S235,X235,AC235,AH235,AM235,AR235,AW235,BB235)-SUM(J235,O235,T235,Y235,AD235)))</f>
        <v>0</v>
      </c>
      <c r="AJ235" s="20">
        <f t="shared" si="10"/>
        <v>0</v>
      </c>
      <c r="AK235" s="20">
        <f t="shared" si="22"/>
        <v>0</v>
      </c>
      <c r="AL235" s="20">
        <f>ROUND(AK235*Priority!D14/12,2)</f>
        <v>0</v>
      </c>
      <c r="AM235" s="20">
        <f>MIN(AK235+AL235,Priority!E14)</f>
        <v>0</v>
      </c>
      <c r="AN235" s="20">
        <f>MIN(MAX(0,AK235+AL235-AM235),MAX(0,Overview!$B$11-SUM(I235,N235,S235,X235,AC235,AH235,AM235,AR235,AW235,BB235)-SUM(J235,O235,T235,Y235,AD235,AI235)))</f>
        <v>0</v>
      </c>
      <c r="AO235" s="20">
        <f t="shared" si="11"/>
        <v>0</v>
      </c>
      <c r="AP235" s="20">
        <f t="shared" si="23"/>
        <v>0</v>
      </c>
      <c r="AQ235" s="20">
        <f>ROUND(AP235*Priority!D15/12,2)</f>
        <v>0</v>
      </c>
      <c r="AR235" s="20">
        <f>MIN(AP235+AQ235,Priority!E15)</f>
        <v>0</v>
      </c>
      <c r="AS235" s="20">
        <f>MIN(MAX(0,AP235+AQ235-AR235),MAX(0,Overview!$B$11-SUM(I235,N235,S235,X235,AC235,AH235,AM235,AR235,AW235,BB235)-SUM(J235,O235,T235,Y235,AD235,AI235,AN235)))</f>
        <v>0</v>
      </c>
      <c r="AT235" s="20">
        <f t="shared" si="12"/>
        <v>0</v>
      </c>
      <c r="AU235" s="20">
        <f t="shared" si="24"/>
        <v>0</v>
      </c>
      <c r="AV235" s="20">
        <f>ROUND(AU235*Priority!D16/12,2)</f>
        <v>0</v>
      </c>
      <c r="AW235" s="20">
        <f>MIN(AU235+AV235,Priority!E16)</f>
        <v>0</v>
      </c>
      <c r="AX235" s="20">
        <f>MIN(MAX(0,AU235+AV235-AW235),MAX(0,Overview!$B$11-SUM(I235,N235,S235,X235,AC235,AH235,AM235,AR235,AW235,BB235)-SUM(J235,O235,T235,Y235,AD235,AI235,AN235,AS235)))</f>
        <v>0</v>
      </c>
      <c r="AY235" s="20">
        <f t="shared" si="13"/>
        <v>0</v>
      </c>
      <c r="AZ235" s="20">
        <f t="shared" si="25"/>
        <v>0</v>
      </c>
      <c r="BA235" s="20">
        <f>ROUND(AZ235*Priority!D17/12,2)</f>
        <v>0</v>
      </c>
      <c r="BB235" s="20">
        <f>MIN(AZ235+BA235,Priority!E17)</f>
        <v>0</v>
      </c>
      <c r="BC235" s="20">
        <f>MIN(MAX(0,AZ235+BA235-BB235),MAX(0,Overview!$B$11-SUM(I235,N235,S235,X235,AC235,AH235,AM235,AR235,AW235,BB235)-SUM(J235,O235,T235,Y235,AD235,AI235,AN235,AS235,AX235)))</f>
        <v>0</v>
      </c>
      <c r="BD235" s="20">
        <f t="shared" si="14"/>
        <v>0</v>
      </c>
    </row>
    <row r="236" ht="22.5" customHeight="1">
      <c r="A236" s="4">
        <v>229.0</v>
      </c>
      <c r="B236" s="20">
        <f t="shared" ref="B236:C236" si="251">SUM(G236,L236,Q236,V236,AA236,AF236,AK236,AP236,AU236,AZ236)</f>
        <v>0</v>
      </c>
      <c r="C236" s="20">
        <f t="shared" si="251"/>
        <v>0</v>
      </c>
      <c r="D236" s="20">
        <f t="shared" si="3"/>
        <v>0</v>
      </c>
      <c r="E236" s="20">
        <f t="shared" si="4"/>
        <v>0</v>
      </c>
      <c r="F236" s="20">
        <f>MAX(0,Overview!$B$11-D236)</f>
        <v>0</v>
      </c>
      <c r="G236" s="20">
        <f t="shared" si="16"/>
        <v>0</v>
      </c>
      <c r="H236" s="20">
        <f>ROUND(G236*Priority!D8/12,2)</f>
        <v>0</v>
      </c>
      <c r="I236" s="20">
        <f>MIN(G236+H236,Priority!E8)</f>
        <v>0</v>
      </c>
      <c r="J236" s="20">
        <f>MIN(MAX(0,G236+H236-I236),MAX(0,Overview!$B$11-SUM(I236,N236,S236,X236,AC236,AH236,AM236,AR236,AW236,BB236)))</f>
        <v>0</v>
      </c>
      <c r="K236" s="20">
        <f t="shared" si="5"/>
        <v>0</v>
      </c>
      <c r="L236" s="20">
        <f t="shared" si="17"/>
        <v>0</v>
      </c>
      <c r="M236" s="20">
        <f>ROUND(L236*Priority!D9/12,2)</f>
        <v>0</v>
      </c>
      <c r="N236" s="20">
        <f>MIN(L236+M236,Priority!E9)</f>
        <v>0</v>
      </c>
      <c r="O236" s="20">
        <f>MIN(MAX(0,L236+M236-N236),MAX(0,Overview!$B$11-SUM(I236,N236,S236,X236,AC236,AH236,AM236,AR236,AW236,BB236)-SUM(J236)))</f>
        <v>0</v>
      </c>
      <c r="P236" s="20">
        <f t="shared" si="6"/>
        <v>0</v>
      </c>
      <c r="Q236" s="20">
        <f t="shared" si="18"/>
        <v>0</v>
      </c>
      <c r="R236" s="20">
        <f>ROUND(Q236*Priority!D10/12,2)</f>
        <v>0</v>
      </c>
      <c r="S236" s="20">
        <f>MIN(Q236+R236,Priority!E10)</f>
        <v>0</v>
      </c>
      <c r="T236" s="20">
        <f>MIN(MAX(0,Q236+R236-S236),MAX(0,Overview!$B$11-SUM(I236,N236,S236,X236,AC236,AH236,AM236,AR236,AW236,BB236)-SUM(J236,O236)))</f>
        <v>0</v>
      </c>
      <c r="U236" s="20">
        <f t="shared" si="7"/>
        <v>0</v>
      </c>
      <c r="V236" s="20">
        <f t="shared" si="19"/>
        <v>0</v>
      </c>
      <c r="W236" s="20">
        <f>ROUND(V236*Priority!D11/12,2)</f>
        <v>0</v>
      </c>
      <c r="X236" s="20">
        <f>MIN(V236+W236,Priority!E11)</f>
        <v>0</v>
      </c>
      <c r="Y236" s="20">
        <f>MIN(MAX(0,V236+W236-X236),MAX(0,Overview!$B$11-SUM(I236,N236,S236,X236,AC236,AH236,AM236,AR236,AW236,BB236)-SUM(J236,O236,T236)))</f>
        <v>0</v>
      </c>
      <c r="Z236" s="20">
        <f t="shared" si="8"/>
        <v>0</v>
      </c>
      <c r="AA236" s="20">
        <f t="shared" si="20"/>
        <v>0</v>
      </c>
      <c r="AB236" s="20">
        <f>ROUND(AA236*Priority!D12/12,2)</f>
        <v>0</v>
      </c>
      <c r="AC236" s="20">
        <f>MIN(AA236+AB236,Priority!E12)</f>
        <v>0</v>
      </c>
      <c r="AD236" s="20">
        <f>MIN(MAX(0,AA236+AB236-AC236),MAX(0,Overview!$B$11-SUM(I236,N236,S236,X236,AC236,AH236,AM236,AR236,AW236,BB236)-SUM(J236,O236,T236,Y236)))</f>
        <v>0</v>
      </c>
      <c r="AE236" s="20">
        <f t="shared" si="9"/>
        <v>0</v>
      </c>
      <c r="AF236" s="20">
        <f t="shared" si="21"/>
        <v>0</v>
      </c>
      <c r="AG236" s="20">
        <f>ROUND(AF236*Priority!D13/12,2)</f>
        <v>0</v>
      </c>
      <c r="AH236" s="20">
        <f>MIN(AF236+AG236,Priority!E13)</f>
        <v>0</v>
      </c>
      <c r="AI236" s="20">
        <f>MIN(MAX(0,AF236+AG236-AH236),MAX(0,Overview!$B$11-SUM(I236,N236,S236,X236,AC236,AH236,AM236,AR236,AW236,BB236)-SUM(J236,O236,T236,Y236,AD236)))</f>
        <v>0</v>
      </c>
      <c r="AJ236" s="20">
        <f t="shared" si="10"/>
        <v>0</v>
      </c>
      <c r="AK236" s="20">
        <f t="shared" si="22"/>
        <v>0</v>
      </c>
      <c r="AL236" s="20">
        <f>ROUND(AK236*Priority!D14/12,2)</f>
        <v>0</v>
      </c>
      <c r="AM236" s="20">
        <f>MIN(AK236+AL236,Priority!E14)</f>
        <v>0</v>
      </c>
      <c r="AN236" s="20">
        <f>MIN(MAX(0,AK236+AL236-AM236),MAX(0,Overview!$B$11-SUM(I236,N236,S236,X236,AC236,AH236,AM236,AR236,AW236,BB236)-SUM(J236,O236,T236,Y236,AD236,AI236)))</f>
        <v>0</v>
      </c>
      <c r="AO236" s="20">
        <f t="shared" si="11"/>
        <v>0</v>
      </c>
      <c r="AP236" s="20">
        <f t="shared" si="23"/>
        <v>0</v>
      </c>
      <c r="AQ236" s="20">
        <f>ROUND(AP236*Priority!D15/12,2)</f>
        <v>0</v>
      </c>
      <c r="AR236" s="20">
        <f>MIN(AP236+AQ236,Priority!E15)</f>
        <v>0</v>
      </c>
      <c r="AS236" s="20">
        <f>MIN(MAX(0,AP236+AQ236-AR236),MAX(0,Overview!$B$11-SUM(I236,N236,S236,X236,AC236,AH236,AM236,AR236,AW236,BB236)-SUM(J236,O236,T236,Y236,AD236,AI236,AN236)))</f>
        <v>0</v>
      </c>
      <c r="AT236" s="20">
        <f t="shared" si="12"/>
        <v>0</v>
      </c>
      <c r="AU236" s="20">
        <f t="shared" si="24"/>
        <v>0</v>
      </c>
      <c r="AV236" s="20">
        <f>ROUND(AU236*Priority!D16/12,2)</f>
        <v>0</v>
      </c>
      <c r="AW236" s="20">
        <f>MIN(AU236+AV236,Priority!E16)</f>
        <v>0</v>
      </c>
      <c r="AX236" s="20">
        <f>MIN(MAX(0,AU236+AV236-AW236),MAX(0,Overview!$B$11-SUM(I236,N236,S236,X236,AC236,AH236,AM236,AR236,AW236,BB236)-SUM(J236,O236,T236,Y236,AD236,AI236,AN236,AS236)))</f>
        <v>0</v>
      </c>
      <c r="AY236" s="20">
        <f t="shared" si="13"/>
        <v>0</v>
      </c>
      <c r="AZ236" s="20">
        <f t="shared" si="25"/>
        <v>0</v>
      </c>
      <c r="BA236" s="20">
        <f>ROUND(AZ236*Priority!D17/12,2)</f>
        <v>0</v>
      </c>
      <c r="BB236" s="20">
        <f>MIN(AZ236+BA236,Priority!E17)</f>
        <v>0</v>
      </c>
      <c r="BC236" s="20">
        <f>MIN(MAX(0,AZ236+BA236-BB236),MAX(0,Overview!$B$11-SUM(I236,N236,S236,X236,AC236,AH236,AM236,AR236,AW236,BB236)-SUM(J236,O236,T236,Y236,AD236,AI236,AN236,AS236,AX236)))</f>
        <v>0</v>
      </c>
      <c r="BD236" s="20">
        <f t="shared" si="14"/>
        <v>0</v>
      </c>
    </row>
    <row r="237" ht="22.5" customHeight="1">
      <c r="A237" s="4">
        <v>230.0</v>
      </c>
      <c r="B237" s="20">
        <f t="shared" ref="B237:C237" si="252">SUM(G237,L237,Q237,V237,AA237,AF237,AK237,AP237,AU237,AZ237)</f>
        <v>0</v>
      </c>
      <c r="C237" s="20">
        <f t="shared" si="252"/>
        <v>0</v>
      </c>
      <c r="D237" s="20">
        <f t="shared" si="3"/>
        <v>0</v>
      </c>
      <c r="E237" s="20">
        <f t="shared" si="4"/>
        <v>0</v>
      </c>
      <c r="F237" s="20">
        <f>MAX(0,Overview!$B$11-D237)</f>
        <v>0</v>
      </c>
      <c r="G237" s="20">
        <f t="shared" si="16"/>
        <v>0</v>
      </c>
      <c r="H237" s="20">
        <f>ROUND(G237*Priority!D8/12,2)</f>
        <v>0</v>
      </c>
      <c r="I237" s="20">
        <f>MIN(G237+H237,Priority!E8)</f>
        <v>0</v>
      </c>
      <c r="J237" s="20">
        <f>MIN(MAX(0,G237+H237-I237),MAX(0,Overview!$B$11-SUM(I237,N237,S237,X237,AC237,AH237,AM237,AR237,AW237,BB237)))</f>
        <v>0</v>
      </c>
      <c r="K237" s="20">
        <f t="shared" si="5"/>
        <v>0</v>
      </c>
      <c r="L237" s="20">
        <f t="shared" si="17"/>
        <v>0</v>
      </c>
      <c r="M237" s="20">
        <f>ROUND(L237*Priority!D9/12,2)</f>
        <v>0</v>
      </c>
      <c r="N237" s="20">
        <f>MIN(L237+M237,Priority!E9)</f>
        <v>0</v>
      </c>
      <c r="O237" s="20">
        <f>MIN(MAX(0,L237+M237-N237),MAX(0,Overview!$B$11-SUM(I237,N237,S237,X237,AC237,AH237,AM237,AR237,AW237,BB237)-SUM(J237)))</f>
        <v>0</v>
      </c>
      <c r="P237" s="20">
        <f t="shared" si="6"/>
        <v>0</v>
      </c>
      <c r="Q237" s="20">
        <f t="shared" si="18"/>
        <v>0</v>
      </c>
      <c r="R237" s="20">
        <f>ROUND(Q237*Priority!D10/12,2)</f>
        <v>0</v>
      </c>
      <c r="S237" s="20">
        <f>MIN(Q237+R237,Priority!E10)</f>
        <v>0</v>
      </c>
      <c r="T237" s="20">
        <f>MIN(MAX(0,Q237+R237-S237),MAX(0,Overview!$B$11-SUM(I237,N237,S237,X237,AC237,AH237,AM237,AR237,AW237,BB237)-SUM(J237,O237)))</f>
        <v>0</v>
      </c>
      <c r="U237" s="20">
        <f t="shared" si="7"/>
        <v>0</v>
      </c>
      <c r="V237" s="20">
        <f t="shared" si="19"/>
        <v>0</v>
      </c>
      <c r="W237" s="20">
        <f>ROUND(V237*Priority!D11/12,2)</f>
        <v>0</v>
      </c>
      <c r="X237" s="20">
        <f>MIN(V237+W237,Priority!E11)</f>
        <v>0</v>
      </c>
      <c r="Y237" s="20">
        <f>MIN(MAX(0,V237+W237-X237),MAX(0,Overview!$B$11-SUM(I237,N237,S237,X237,AC237,AH237,AM237,AR237,AW237,BB237)-SUM(J237,O237,T237)))</f>
        <v>0</v>
      </c>
      <c r="Z237" s="20">
        <f t="shared" si="8"/>
        <v>0</v>
      </c>
      <c r="AA237" s="20">
        <f t="shared" si="20"/>
        <v>0</v>
      </c>
      <c r="AB237" s="20">
        <f>ROUND(AA237*Priority!D12/12,2)</f>
        <v>0</v>
      </c>
      <c r="AC237" s="20">
        <f>MIN(AA237+AB237,Priority!E12)</f>
        <v>0</v>
      </c>
      <c r="AD237" s="20">
        <f>MIN(MAX(0,AA237+AB237-AC237),MAX(0,Overview!$B$11-SUM(I237,N237,S237,X237,AC237,AH237,AM237,AR237,AW237,BB237)-SUM(J237,O237,T237,Y237)))</f>
        <v>0</v>
      </c>
      <c r="AE237" s="20">
        <f t="shared" si="9"/>
        <v>0</v>
      </c>
      <c r="AF237" s="20">
        <f t="shared" si="21"/>
        <v>0</v>
      </c>
      <c r="AG237" s="20">
        <f>ROUND(AF237*Priority!D13/12,2)</f>
        <v>0</v>
      </c>
      <c r="AH237" s="20">
        <f>MIN(AF237+AG237,Priority!E13)</f>
        <v>0</v>
      </c>
      <c r="AI237" s="20">
        <f>MIN(MAX(0,AF237+AG237-AH237),MAX(0,Overview!$B$11-SUM(I237,N237,S237,X237,AC237,AH237,AM237,AR237,AW237,BB237)-SUM(J237,O237,T237,Y237,AD237)))</f>
        <v>0</v>
      </c>
      <c r="AJ237" s="20">
        <f t="shared" si="10"/>
        <v>0</v>
      </c>
      <c r="AK237" s="20">
        <f t="shared" si="22"/>
        <v>0</v>
      </c>
      <c r="AL237" s="20">
        <f>ROUND(AK237*Priority!D14/12,2)</f>
        <v>0</v>
      </c>
      <c r="AM237" s="20">
        <f>MIN(AK237+AL237,Priority!E14)</f>
        <v>0</v>
      </c>
      <c r="AN237" s="20">
        <f>MIN(MAX(0,AK237+AL237-AM237),MAX(0,Overview!$B$11-SUM(I237,N237,S237,X237,AC237,AH237,AM237,AR237,AW237,BB237)-SUM(J237,O237,T237,Y237,AD237,AI237)))</f>
        <v>0</v>
      </c>
      <c r="AO237" s="20">
        <f t="shared" si="11"/>
        <v>0</v>
      </c>
      <c r="AP237" s="20">
        <f t="shared" si="23"/>
        <v>0</v>
      </c>
      <c r="AQ237" s="20">
        <f>ROUND(AP237*Priority!D15/12,2)</f>
        <v>0</v>
      </c>
      <c r="AR237" s="20">
        <f>MIN(AP237+AQ237,Priority!E15)</f>
        <v>0</v>
      </c>
      <c r="AS237" s="20">
        <f>MIN(MAX(0,AP237+AQ237-AR237),MAX(0,Overview!$B$11-SUM(I237,N237,S237,X237,AC237,AH237,AM237,AR237,AW237,BB237)-SUM(J237,O237,T237,Y237,AD237,AI237,AN237)))</f>
        <v>0</v>
      </c>
      <c r="AT237" s="20">
        <f t="shared" si="12"/>
        <v>0</v>
      </c>
      <c r="AU237" s="20">
        <f t="shared" si="24"/>
        <v>0</v>
      </c>
      <c r="AV237" s="20">
        <f>ROUND(AU237*Priority!D16/12,2)</f>
        <v>0</v>
      </c>
      <c r="AW237" s="20">
        <f>MIN(AU237+AV237,Priority!E16)</f>
        <v>0</v>
      </c>
      <c r="AX237" s="20">
        <f>MIN(MAX(0,AU237+AV237-AW237),MAX(0,Overview!$B$11-SUM(I237,N237,S237,X237,AC237,AH237,AM237,AR237,AW237,BB237)-SUM(J237,O237,T237,Y237,AD237,AI237,AN237,AS237)))</f>
        <v>0</v>
      </c>
      <c r="AY237" s="20">
        <f t="shared" si="13"/>
        <v>0</v>
      </c>
      <c r="AZ237" s="20">
        <f t="shared" si="25"/>
        <v>0</v>
      </c>
      <c r="BA237" s="20">
        <f>ROUND(AZ237*Priority!D17/12,2)</f>
        <v>0</v>
      </c>
      <c r="BB237" s="20">
        <f>MIN(AZ237+BA237,Priority!E17)</f>
        <v>0</v>
      </c>
      <c r="BC237" s="20">
        <f>MIN(MAX(0,AZ237+BA237-BB237),MAX(0,Overview!$B$11-SUM(I237,N237,S237,X237,AC237,AH237,AM237,AR237,AW237,BB237)-SUM(J237,O237,T237,Y237,AD237,AI237,AN237,AS237,AX237)))</f>
        <v>0</v>
      </c>
      <c r="BD237" s="20">
        <f t="shared" si="14"/>
        <v>0</v>
      </c>
    </row>
    <row r="238" ht="22.5" customHeight="1">
      <c r="A238" s="4">
        <v>231.0</v>
      </c>
      <c r="B238" s="20">
        <f t="shared" ref="B238:C238" si="253">SUM(G238,L238,Q238,V238,AA238,AF238,AK238,AP238,AU238,AZ238)</f>
        <v>0</v>
      </c>
      <c r="C238" s="20">
        <f t="shared" si="253"/>
        <v>0</v>
      </c>
      <c r="D238" s="20">
        <f t="shared" si="3"/>
        <v>0</v>
      </c>
      <c r="E238" s="20">
        <f t="shared" si="4"/>
        <v>0</v>
      </c>
      <c r="F238" s="20">
        <f>MAX(0,Overview!$B$11-D238)</f>
        <v>0</v>
      </c>
      <c r="G238" s="20">
        <f t="shared" si="16"/>
        <v>0</v>
      </c>
      <c r="H238" s="20">
        <f>ROUND(G238*Priority!D8/12,2)</f>
        <v>0</v>
      </c>
      <c r="I238" s="20">
        <f>MIN(G238+H238,Priority!E8)</f>
        <v>0</v>
      </c>
      <c r="J238" s="20">
        <f>MIN(MAX(0,G238+H238-I238),MAX(0,Overview!$B$11-SUM(I238,N238,S238,X238,AC238,AH238,AM238,AR238,AW238,BB238)))</f>
        <v>0</v>
      </c>
      <c r="K238" s="20">
        <f t="shared" si="5"/>
        <v>0</v>
      </c>
      <c r="L238" s="20">
        <f t="shared" si="17"/>
        <v>0</v>
      </c>
      <c r="M238" s="20">
        <f>ROUND(L238*Priority!D9/12,2)</f>
        <v>0</v>
      </c>
      <c r="N238" s="20">
        <f>MIN(L238+M238,Priority!E9)</f>
        <v>0</v>
      </c>
      <c r="O238" s="20">
        <f>MIN(MAX(0,L238+M238-N238),MAX(0,Overview!$B$11-SUM(I238,N238,S238,X238,AC238,AH238,AM238,AR238,AW238,BB238)-SUM(J238)))</f>
        <v>0</v>
      </c>
      <c r="P238" s="20">
        <f t="shared" si="6"/>
        <v>0</v>
      </c>
      <c r="Q238" s="20">
        <f t="shared" si="18"/>
        <v>0</v>
      </c>
      <c r="R238" s="20">
        <f>ROUND(Q238*Priority!D10/12,2)</f>
        <v>0</v>
      </c>
      <c r="S238" s="20">
        <f>MIN(Q238+R238,Priority!E10)</f>
        <v>0</v>
      </c>
      <c r="T238" s="20">
        <f>MIN(MAX(0,Q238+R238-S238),MAX(0,Overview!$B$11-SUM(I238,N238,S238,X238,AC238,AH238,AM238,AR238,AW238,BB238)-SUM(J238,O238)))</f>
        <v>0</v>
      </c>
      <c r="U238" s="20">
        <f t="shared" si="7"/>
        <v>0</v>
      </c>
      <c r="V238" s="20">
        <f t="shared" si="19"/>
        <v>0</v>
      </c>
      <c r="W238" s="20">
        <f>ROUND(V238*Priority!D11/12,2)</f>
        <v>0</v>
      </c>
      <c r="X238" s="20">
        <f>MIN(V238+W238,Priority!E11)</f>
        <v>0</v>
      </c>
      <c r="Y238" s="20">
        <f>MIN(MAX(0,V238+W238-X238),MAX(0,Overview!$B$11-SUM(I238,N238,S238,X238,AC238,AH238,AM238,AR238,AW238,BB238)-SUM(J238,O238,T238)))</f>
        <v>0</v>
      </c>
      <c r="Z238" s="20">
        <f t="shared" si="8"/>
        <v>0</v>
      </c>
      <c r="AA238" s="20">
        <f t="shared" si="20"/>
        <v>0</v>
      </c>
      <c r="AB238" s="20">
        <f>ROUND(AA238*Priority!D12/12,2)</f>
        <v>0</v>
      </c>
      <c r="AC238" s="20">
        <f>MIN(AA238+AB238,Priority!E12)</f>
        <v>0</v>
      </c>
      <c r="AD238" s="20">
        <f>MIN(MAX(0,AA238+AB238-AC238),MAX(0,Overview!$B$11-SUM(I238,N238,S238,X238,AC238,AH238,AM238,AR238,AW238,BB238)-SUM(J238,O238,T238,Y238)))</f>
        <v>0</v>
      </c>
      <c r="AE238" s="20">
        <f t="shared" si="9"/>
        <v>0</v>
      </c>
      <c r="AF238" s="20">
        <f t="shared" si="21"/>
        <v>0</v>
      </c>
      <c r="AG238" s="20">
        <f>ROUND(AF238*Priority!D13/12,2)</f>
        <v>0</v>
      </c>
      <c r="AH238" s="20">
        <f>MIN(AF238+AG238,Priority!E13)</f>
        <v>0</v>
      </c>
      <c r="AI238" s="20">
        <f>MIN(MAX(0,AF238+AG238-AH238),MAX(0,Overview!$B$11-SUM(I238,N238,S238,X238,AC238,AH238,AM238,AR238,AW238,BB238)-SUM(J238,O238,T238,Y238,AD238)))</f>
        <v>0</v>
      </c>
      <c r="AJ238" s="20">
        <f t="shared" si="10"/>
        <v>0</v>
      </c>
      <c r="AK238" s="20">
        <f t="shared" si="22"/>
        <v>0</v>
      </c>
      <c r="AL238" s="20">
        <f>ROUND(AK238*Priority!D14/12,2)</f>
        <v>0</v>
      </c>
      <c r="AM238" s="20">
        <f>MIN(AK238+AL238,Priority!E14)</f>
        <v>0</v>
      </c>
      <c r="AN238" s="20">
        <f>MIN(MAX(0,AK238+AL238-AM238),MAX(0,Overview!$B$11-SUM(I238,N238,S238,X238,AC238,AH238,AM238,AR238,AW238,BB238)-SUM(J238,O238,T238,Y238,AD238,AI238)))</f>
        <v>0</v>
      </c>
      <c r="AO238" s="20">
        <f t="shared" si="11"/>
        <v>0</v>
      </c>
      <c r="AP238" s="20">
        <f t="shared" si="23"/>
        <v>0</v>
      </c>
      <c r="AQ238" s="20">
        <f>ROUND(AP238*Priority!D15/12,2)</f>
        <v>0</v>
      </c>
      <c r="AR238" s="20">
        <f>MIN(AP238+AQ238,Priority!E15)</f>
        <v>0</v>
      </c>
      <c r="AS238" s="20">
        <f>MIN(MAX(0,AP238+AQ238-AR238),MAX(0,Overview!$B$11-SUM(I238,N238,S238,X238,AC238,AH238,AM238,AR238,AW238,BB238)-SUM(J238,O238,T238,Y238,AD238,AI238,AN238)))</f>
        <v>0</v>
      </c>
      <c r="AT238" s="20">
        <f t="shared" si="12"/>
        <v>0</v>
      </c>
      <c r="AU238" s="20">
        <f t="shared" si="24"/>
        <v>0</v>
      </c>
      <c r="AV238" s="20">
        <f>ROUND(AU238*Priority!D16/12,2)</f>
        <v>0</v>
      </c>
      <c r="AW238" s="20">
        <f>MIN(AU238+AV238,Priority!E16)</f>
        <v>0</v>
      </c>
      <c r="AX238" s="20">
        <f>MIN(MAX(0,AU238+AV238-AW238),MAX(0,Overview!$B$11-SUM(I238,N238,S238,X238,AC238,AH238,AM238,AR238,AW238,BB238)-SUM(J238,O238,T238,Y238,AD238,AI238,AN238,AS238)))</f>
        <v>0</v>
      </c>
      <c r="AY238" s="20">
        <f t="shared" si="13"/>
        <v>0</v>
      </c>
      <c r="AZ238" s="20">
        <f t="shared" si="25"/>
        <v>0</v>
      </c>
      <c r="BA238" s="20">
        <f>ROUND(AZ238*Priority!D17/12,2)</f>
        <v>0</v>
      </c>
      <c r="BB238" s="20">
        <f>MIN(AZ238+BA238,Priority!E17)</f>
        <v>0</v>
      </c>
      <c r="BC238" s="20">
        <f>MIN(MAX(0,AZ238+BA238-BB238),MAX(0,Overview!$B$11-SUM(I238,N238,S238,X238,AC238,AH238,AM238,AR238,AW238,BB238)-SUM(J238,O238,T238,Y238,AD238,AI238,AN238,AS238,AX238)))</f>
        <v>0</v>
      </c>
      <c r="BD238" s="20">
        <f t="shared" si="14"/>
        <v>0</v>
      </c>
    </row>
    <row r="239" ht="22.5" customHeight="1">
      <c r="A239" s="4">
        <v>232.0</v>
      </c>
      <c r="B239" s="20">
        <f t="shared" ref="B239:C239" si="254">SUM(G239,L239,Q239,V239,AA239,AF239,AK239,AP239,AU239,AZ239)</f>
        <v>0</v>
      </c>
      <c r="C239" s="20">
        <f t="shared" si="254"/>
        <v>0</v>
      </c>
      <c r="D239" s="20">
        <f t="shared" si="3"/>
        <v>0</v>
      </c>
      <c r="E239" s="20">
        <f t="shared" si="4"/>
        <v>0</v>
      </c>
      <c r="F239" s="20">
        <f>MAX(0,Overview!$B$11-D239)</f>
        <v>0</v>
      </c>
      <c r="G239" s="20">
        <f t="shared" si="16"/>
        <v>0</v>
      </c>
      <c r="H239" s="20">
        <f>ROUND(G239*Priority!D8/12,2)</f>
        <v>0</v>
      </c>
      <c r="I239" s="20">
        <f>MIN(G239+H239,Priority!E8)</f>
        <v>0</v>
      </c>
      <c r="J239" s="20">
        <f>MIN(MAX(0,G239+H239-I239),MAX(0,Overview!$B$11-SUM(I239,N239,S239,X239,AC239,AH239,AM239,AR239,AW239,BB239)))</f>
        <v>0</v>
      </c>
      <c r="K239" s="20">
        <f t="shared" si="5"/>
        <v>0</v>
      </c>
      <c r="L239" s="20">
        <f t="shared" si="17"/>
        <v>0</v>
      </c>
      <c r="M239" s="20">
        <f>ROUND(L239*Priority!D9/12,2)</f>
        <v>0</v>
      </c>
      <c r="N239" s="20">
        <f>MIN(L239+M239,Priority!E9)</f>
        <v>0</v>
      </c>
      <c r="O239" s="20">
        <f>MIN(MAX(0,L239+M239-N239),MAX(0,Overview!$B$11-SUM(I239,N239,S239,X239,AC239,AH239,AM239,AR239,AW239,BB239)-SUM(J239)))</f>
        <v>0</v>
      </c>
      <c r="P239" s="20">
        <f t="shared" si="6"/>
        <v>0</v>
      </c>
      <c r="Q239" s="20">
        <f t="shared" si="18"/>
        <v>0</v>
      </c>
      <c r="R239" s="20">
        <f>ROUND(Q239*Priority!D10/12,2)</f>
        <v>0</v>
      </c>
      <c r="S239" s="20">
        <f>MIN(Q239+R239,Priority!E10)</f>
        <v>0</v>
      </c>
      <c r="T239" s="20">
        <f>MIN(MAX(0,Q239+R239-S239),MAX(0,Overview!$B$11-SUM(I239,N239,S239,X239,AC239,AH239,AM239,AR239,AW239,BB239)-SUM(J239,O239)))</f>
        <v>0</v>
      </c>
      <c r="U239" s="20">
        <f t="shared" si="7"/>
        <v>0</v>
      </c>
      <c r="V239" s="20">
        <f t="shared" si="19"/>
        <v>0</v>
      </c>
      <c r="W239" s="20">
        <f>ROUND(V239*Priority!D11/12,2)</f>
        <v>0</v>
      </c>
      <c r="X239" s="20">
        <f>MIN(V239+W239,Priority!E11)</f>
        <v>0</v>
      </c>
      <c r="Y239" s="20">
        <f>MIN(MAX(0,V239+W239-X239),MAX(0,Overview!$B$11-SUM(I239,N239,S239,X239,AC239,AH239,AM239,AR239,AW239,BB239)-SUM(J239,O239,T239)))</f>
        <v>0</v>
      </c>
      <c r="Z239" s="20">
        <f t="shared" si="8"/>
        <v>0</v>
      </c>
      <c r="AA239" s="20">
        <f t="shared" si="20"/>
        <v>0</v>
      </c>
      <c r="AB239" s="20">
        <f>ROUND(AA239*Priority!D12/12,2)</f>
        <v>0</v>
      </c>
      <c r="AC239" s="20">
        <f>MIN(AA239+AB239,Priority!E12)</f>
        <v>0</v>
      </c>
      <c r="AD239" s="20">
        <f>MIN(MAX(0,AA239+AB239-AC239),MAX(0,Overview!$B$11-SUM(I239,N239,S239,X239,AC239,AH239,AM239,AR239,AW239,BB239)-SUM(J239,O239,T239,Y239)))</f>
        <v>0</v>
      </c>
      <c r="AE239" s="20">
        <f t="shared" si="9"/>
        <v>0</v>
      </c>
      <c r="AF239" s="20">
        <f t="shared" si="21"/>
        <v>0</v>
      </c>
      <c r="AG239" s="20">
        <f>ROUND(AF239*Priority!D13/12,2)</f>
        <v>0</v>
      </c>
      <c r="AH239" s="20">
        <f>MIN(AF239+AG239,Priority!E13)</f>
        <v>0</v>
      </c>
      <c r="AI239" s="20">
        <f>MIN(MAX(0,AF239+AG239-AH239),MAX(0,Overview!$B$11-SUM(I239,N239,S239,X239,AC239,AH239,AM239,AR239,AW239,BB239)-SUM(J239,O239,T239,Y239,AD239)))</f>
        <v>0</v>
      </c>
      <c r="AJ239" s="20">
        <f t="shared" si="10"/>
        <v>0</v>
      </c>
      <c r="AK239" s="20">
        <f t="shared" si="22"/>
        <v>0</v>
      </c>
      <c r="AL239" s="20">
        <f>ROUND(AK239*Priority!D14/12,2)</f>
        <v>0</v>
      </c>
      <c r="AM239" s="20">
        <f>MIN(AK239+AL239,Priority!E14)</f>
        <v>0</v>
      </c>
      <c r="AN239" s="20">
        <f>MIN(MAX(0,AK239+AL239-AM239),MAX(0,Overview!$B$11-SUM(I239,N239,S239,X239,AC239,AH239,AM239,AR239,AW239,BB239)-SUM(J239,O239,T239,Y239,AD239,AI239)))</f>
        <v>0</v>
      </c>
      <c r="AO239" s="20">
        <f t="shared" si="11"/>
        <v>0</v>
      </c>
      <c r="AP239" s="20">
        <f t="shared" si="23"/>
        <v>0</v>
      </c>
      <c r="AQ239" s="20">
        <f>ROUND(AP239*Priority!D15/12,2)</f>
        <v>0</v>
      </c>
      <c r="AR239" s="20">
        <f>MIN(AP239+AQ239,Priority!E15)</f>
        <v>0</v>
      </c>
      <c r="AS239" s="20">
        <f>MIN(MAX(0,AP239+AQ239-AR239),MAX(0,Overview!$B$11-SUM(I239,N239,S239,X239,AC239,AH239,AM239,AR239,AW239,BB239)-SUM(J239,O239,T239,Y239,AD239,AI239,AN239)))</f>
        <v>0</v>
      </c>
      <c r="AT239" s="20">
        <f t="shared" si="12"/>
        <v>0</v>
      </c>
      <c r="AU239" s="20">
        <f t="shared" si="24"/>
        <v>0</v>
      </c>
      <c r="AV239" s="20">
        <f>ROUND(AU239*Priority!D16/12,2)</f>
        <v>0</v>
      </c>
      <c r="AW239" s="20">
        <f>MIN(AU239+AV239,Priority!E16)</f>
        <v>0</v>
      </c>
      <c r="AX239" s="20">
        <f>MIN(MAX(0,AU239+AV239-AW239),MAX(0,Overview!$B$11-SUM(I239,N239,S239,X239,AC239,AH239,AM239,AR239,AW239,BB239)-SUM(J239,O239,T239,Y239,AD239,AI239,AN239,AS239)))</f>
        <v>0</v>
      </c>
      <c r="AY239" s="20">
        <f t="shared" si="13"/>
        <v>0</v>
      </c>
      <c r="AZ239" s="20">
        <f t="shared" si="25"/>
        <v>0</v>
      </c>
      <c r="BA239" s="20">
        <f>ROUND(AZ239*Priority!D17/12,2)</f>
        <v>0</v>
      </c>
      <c r="BB239" s="20">
        <f>MIN(AZ239+BA239,Priority!E17)</f>
        <v>0</v>
      </c>
      <c r="BC239" s="20">
        <f>MIN(MAX(0,AZ239+BA239-BB239),MAX(0,Overview!$B$11-SUM(I239,N239,S239,X239,AC239,AH239,AM239,AR239,AW239,BB239)-SUM(J239,O239,T239,Y239,AD239,AI239,AN239,AS239,AX239)))</f>
        <v>0</v>
      </c>
      <c r="BD239" s="20">
        <f t="shared" si="14"/>
        <v>0</v>
      </c>
    </row>
    <row r="240" ht="22.5" customHeight="1">
      <c r="A240" s="4">
        <v>233.0</v>
      </c>
      <c r="B240" s="20">
        <f t="shared" ref="B240:C240" si="255">SUM(G240,L240,Q240,V240,AA240,AF240,AK240,AP240,AU240,AZ240)</f>
        <v>0</v>
      </c>
      <c r="C240" s="20">
        <f t="shared" si="255"/>
        <v>0</v>
      </c>
      <c r="D240" s="20">
        <f t="shared" si="3"/>
        <v>0</v>
      </c>
      <c r="E240" s="20">
        <f t="shared" si="4"/>
        <v>0</v>
      </c>
      <c r="F240" s="20">
        <f>MAX(0,Overview!$B$11-D240)</f>
        <v>0</v>
      </c>
      <c r="G240" s="20">
        <f t="shared" si="16"/>
        <v>0</v>
      </c>
      <c r="H240" s="20">
        <f>ROUND(G240*Priority!D8/12,2)</f>
        <v>0</v>
      </c>
      <c r="I240" s="20">
        <f>MIN(G240+H240,Priority!E8)</f>
        <v>0</v>
      </c>
      <c r="J240" s="20">
        <f>MIN(MAX(0,G240+H240-I240),MAX(0,Overview!$B$11-SUM(I240,N240,S240,X240,AC240,AH240,AM240,AR240,AW240,BB240)))</f>
        <v>0</v>
      </c>
      <c r="K240" s="20">
        <f t="shared" si="5"/>
        <v>0</v>
      </c>
      <c r="L240" s="20">
        <f t="shared" si="17"/>
        <v>0</v>
      </c>
      <c r="M240" s="20">
        <f>ROUND(L240*Priority!D9/12,2)</f>
        <v>0</v>
      </c>
      <c r="N240" s="20">
        <f>MIN(L240+M240,Priority!E9)</f>
        <v>0</v>
      </c>
      <c r="O240" s="20">
        <f>MIN(MAX(0,L240+M240-N240),MAX(0,Overview!$B$11-SUM(I240,N240,S240,X240,AC240,AH240,AM240,AR240,AW240,BB240)-SUM(J240)))</f>
        <v>0</v>
      </c>
      <c r="P240" s="20">
        <f t="shared" si="6"/>
        <v>0</v>
      </c>
      <c r="Q240" s="20">
        <f t="shared" si="18"/>
        <v>0</v>
      </c>
      <c r="R240" s="20">
        <f>ROUND(Q240*Priority!D10/12,2)</f>
        <v>0</v>
      </c>
      <c r="S240" s="20">
        <f>MIN(Q240+R240,Priority!E10)</f>
        <v>0</v>
      </c>
      <c r="T240" s="20">
        <f>MIN(MAX(0,Q240+R240-S240),MAX(0,Overview!$B$11-SUM(I240,N240,S240,X240,AC240,AH240,AM240,AR240,AW240,BB240)-SUM(J240,O240)))</f>
        <v>0</v>
      </c>
      <c r="U240" s="20">
        <f t="shared" si="7"/>
        <v>0</v>
      </c>
      <c r="V240" s="20">
        <f t="shared" si="19"/>
        <v>0</v>
      </c>
      <c r="W240" s="20">
        <f>ROUND(V240*Priority!D11/12,2)</f>
        <v>0</v>
      </c>
      <c r="X240" s="20">
        <f>MIN(V240+W240,Priority!E11)</f>
        <v>0</v>
      </c>
      <c r="Y240" s="20">
        <f>MIN(MAX(0,V240+W240-X240),MAX(0,Overview!$B$11-SUM(I240,N240,S240,X240,AC240,AH240,AM240,AR240,AW240,BB240)-SUM(J240,O240,T240)))</f>
        <v>0</v>
      </c>
      <c r="Z240" s="20">
        <f t="shared" si="8"/>
        <v>0</v>
      </c>
      <c r="AA240" s="20">
        <f t="shared" si="20"/>
        <v>0</v>
      </c>
      <c r="AB240" s="20">
        <f>ROUND(AA240*Priority!D12/12,2)</f>
        <v>0</v>
      </c>
      <c r="AC240" s="20">
        <f>MIN(AA240+AB240,Priority!E12)</f>
        <v>0</v>
      </c>
      <c r="AD240" s="20">
        <f>MIN(MAX(0,AA240+AB240-AC240),MAX(0,Overview!$B$11-SUM(I240,N240,S240,X240,AC240,AH240,AM240,AR240,AW240,BB240)-SUM(J240,O240,T240,Y240)))</f>
        <v>0</v>
      </c>
      <c r="AE240" s="20">
        <f t="shared" si="9"/>
        <v>0</v>
      </c>
      <c r="AF240" s="20">
        <f t="shared" si="21"/>
        <v>0</v>
      </c>
      <c r="AG240" s="20">
        <f>ROUND(AF240*Priority!D13/12,2)</f>
        <v>0</v>
      </c>
      <c r="AH240" s="20">
        <f>MIN(AF240+AG240,Priority!E13)</f>
        <v>0</v>
      </c>
      <c r="AI240" s="20">
        <f>MIN(MAX(0,AF240+AG240-AH240),MAX(0,Overview!$B$11-SUM(I240,N240,S240,X240,AC240,AH240,AM240,AR240,AW240,BB240)-SUM(J240,O240,T240,Y240,AD240)))</f>
        <v>0</v>
      </c>
      <c r="AJ240" s="20">
        <f t="shared" si="10"/>
        <v>0</v>
      </c>
      <c r="AK240" s="20">
        <f t="shared" si="22"/>
        <v>0</v>
      </c>
      <c r="AL240" s="20">
        <f>ROUND(AK240*Priority!D14/12,2)</f>
        <v>0</v>
      </c>
      <c r="AM240" s="20">
        <f>MIN(AK240+AL240,Priority!E14)</f>
        <v>0</v>
      </c>
      <c r="AN240" s="20">
        <f>MIN(MAX(0,AK240+AL240-AM240),MAX(0,Overview!$B$11-SUM(I240,N240,S240,X240,AC240,AH240,AM240,AR240,AW240,BB240)-SUM(J240,O240,T240,Y240,AD240,AI240)))</f>
        <v>0</v>
      </c>
      <c r="AO240" s="20">
        <f t="shared" si="11"/>
        <v>0</v>
      </c>
      <c r="AP240" s="20">
        <f t="shared" si="23"/>
        <v>0</v>
      </c>
      <c r="AQ240" s="20">
        <f>ROUND(AP240*Priority!D15/12,2)</f>
        <v>0</v>
      </c>
      <c r="AR240" s="20">
        <f>MIN(AP240+AQ240,Priority!E15)</f>
        <v>0</v>
      </c>
      <c r="AS240" s="20">
        <f>MIN(MAX(0,AP240+AQ240-AR240),MAX(0,Overview!$B$11-SUM(I240,N240,S240,X240,AC240,AH240,AM240,AR240,AW240,BB240)-SUM(J240,O240,T240,Y240,AD240,AI240,AN240)))</f>
        <v>0</v>
      </c>
      <c r="AT240" s="20">
        <f t="shared" si="12"/>
        <v>0</v>
      </c>
      <c r="AU240" s="20">
        <f t="shared" si="24"/>
        <v>0</v>
      </c>
      <c r="AV240" s="20">
        <f>ROUND(AU240*Priority!D16/12,2)</f>
        <v>0</v>
      </c>
      <c r="AW240" s="20">
        <f>MIN(AU240+AV240,Priority!E16)</f>
        <v>0</v>
      </c>
      <c r="AX240" s="20">
        <f>MIN(MAX(0,AU240+AV240-AW240),MAX(0,Overview!$B$11-SUM(I240,N240,S240,X240,AC240,AH240,AM240,AR240,AW240,BB240)-SUM(J240,O240,T240,Y240,AD240,AI240,AN240,AS240)))</f>
        <v>0</v>
      </c>
      <c r="AY240" s="20">
        <f t="shared" si="13"/>
        <v>0</v>
      </c>
      <c r="AZ240" s="20">
        <f t="shared" si="25"/>
        <v>0</v>
      </c>
      <c r="BA240" s="20">
        <f>ROUND(AZ240*Priority!D17/12,2)</f>
        <v>0</v>
      </c>
      <c r="BB240" s="20">
        <f>MIN(AZ240+BA240,Priority!E17)</f>
        <v>0</v>
      </c>
      <c r="BC240" s="20">
        <f>MIN(MAX(0,AZ240+BA240-BB240),MAX(0,Overview!$B$11-SUM(I240,N240,S240,X240,AC240,AH240,AM240,AR240,AW240,BB240)-SUM(J240,O240,T240,Y240,AD240,AI240,AN240,AS240,AX240)))</f>
        <v>0</v>
      </c>
      <c r="BD240" s="20">
        <f t="shared" si="14"/>
        <v>0</v>
      </c>
    </row>
    <row r="241" ht="22.5" customHeight="1">
      <c r="A241" s="4">
        <v>234.0</v>
      </c>
      <c r="B241" s="20">
        <f t="shared" ref="B241:C241" si="256">SUM(G241,L241,Q241,V241,AA241,AF241,AK241,AP241,AU241,AZ241)</f>
        <v>0</v>
      </c>
      <c r="C241" s="20">
        <f t="shared" si="256"/>
        <v>0</v>
      </c>
      <c r="D241" s="20">
        <f t="shared" si="3"/>
        <v>0</v>
      </c>
      <c r="E241" s="20">
        <f t="shared" si="4"/>
        <v>0</v>
      </c>
      <c r="F241" s="20">
        <f>MAX(0,Overview!$B$11-D241)</f>
        <v>0</v>
      </c>
      <c r="G241" s="20">
        <f t="shared" si="16"/>
        <v>0</v>
      </c>
      <c r="H241" s="20">
        <f>ROUND(G241*Priority!D8/12,2)</f>
        <v>0</v>
      </c>
      <c r="I241" s="20">
        <f>MIN(G241+H241,Priority!E8)</f>
        <v>0</v>
      </c>
      <c r="J241" s="20">
        <f>MIN(MAX(0,G241+H241-I241),MAX(0,Overview!$B$11-SUM(I241,N241,S241,X241,AC241,AH241,AM241,AR241,AW241,BB241)))</f>
        <v>0</v>
      </c>
      <c r="K241" s="20">
        <f t="shared" si="5"/>
        <v>0</v>
      </c>
      <c r="L241" s="20">
        <f t="shared" si="17"/>
        <v>0</v>
      </c>
      <c r="M241" s="20">
        <f>ROUND(L241*Priority!D9/12,2)</f>
        <v>0</v>
      </c>
      <c r="N241" s="20">
        <f>MIN(L241+M241,Priority!E9)</f>
        <v>0</v>
      </c>
      <c r="O241" s="20">
        <f>MIN(MAX(0,L241+M241-N241),MAX(0,Overview!$B$11-SUM(I241,N241,S241,X241,AC241,AH241,AM241,AR241,AW241,BB241)-SUM(J241)))</f>
        <v>0</v>
      </c>
      <c r="P241" s="20">
        <f t="shared" si="6"/>
        <v>0</v>
      </c>
      <c r="Q241" s="20">
        <f t="shared" si="18"/>
        <v>0</v>
      </c>
      <c r="R241" s="20">
        <f>ROUND(Q241*Priority!D10/12,2)</f>
        <v>0</v>
      </c>
      <c r="S241" s="20">
        <f>MIN(Q241+R241,Priority!E10)</f>
        <v>0</v>
      </c>
      <c r="T241" s="20">
        <f>MIN(MAX(0,Q241+R241-S241),MAX(0,Overview!$B$11-SUM(I241,N241,S241,X241,AC241,AH241,AM241,AR241,AW241,BB241)-SUM(J241,O241)))</f>
        <v>0</v>
      </c>
      <c r="U241" s="20">
        <f t="shared" si="7"/>
        <v>0</v>
      </c>
      <c r="V241" s="20">
        <f t="shared" si="19"/>
        <v>0</v>
      </c>
      <c r="W241" s="20">
        <f>ROUND(V241*Priority!D11/12,2)</f>
        <v>0</v>
      </c>
      <c r="X241" s="20">
        <f>MIN(V241+W241,Priority!E11)</f>
        <v>0</v>
      </c>
      <c r="Y241" s="20">
        <f>MIN(MAX(0,V241+W241-X241),MAX(0,Overview!$B$11-SUM(I241,N241,S241,X241,AC241,AH241,AM241,AR241,AW241,BB241)-SUM(J241,O241,T241)))</f>
        <v>0</v>
      </c>
      <c r="Z241" s="20">
        <f t="shared" si="8"/>
        <v>0</v>
      </c>
      <c r="AA241" s="20">
        <f t="shared" si="20"/>
        <v>0</v>
      </c>
      <c r="AB241" s="20">
        <f>ROUND(AA241*Priority!D12/12,2)</f>
        <v>0</v>
      </c>
      <c r="AC241" s="20">
        <f>MIN(AA241+AB241,Priority!E12)</f>
        <v>0</v>
      </c>
      <c r="AD241" s="20">
        <f>MIN(MAX(0,AA241+AB241-AC241),MAX(0,Overview!$B$11-SUM(I241,N241,S241,X241,AC241,AH241,AM241,AR241,AW241,BB241)-SUM(J241,O241,T241,Y241)))</f>
        <v>0</v>
      </c>
      <c r="AE241" s="20">
        <f t="shared" si="9"/>
        <v>0</v>
      </c>
      <c r="AF241" s="20">
        <f t="shared" si="21"/>
        <v>0</v>
      </c>
      <c r="AG241" s="20">
        <f>ROUND(AF241*Priority!D13/12,2)</f>
        <v>0</v>
      </c>
      <c r="AH241" s="20">
        <f>MIN(AF241+AG241,Priority!E13)</f>
        <v>0</v>
      </c>
      <c r="AI241" s="20">
        <f>MIN(MAX(0,AF241+AG241-AH241),MAX(0,Overview!$B$11-SUM(I241,N241,S241,X241,AC241,AH241,AM241,AR241,AW241,BB241)-SUM(J241,O241,T241,Y241,AD241)))</f>
        <v>0</v>
      </c>
      <c r="AJ241" s="20">
        <f t="shared" si="10"/>
        <v>0</v>
      </c>
      <c r="AK241" s="20">
        <f t="shared" si="22"/>
        <v>0</v>
      </c>
      <c r="AL241" s="20">
        <f>ROUND(AK241*Priority!D14/12,2)</f>
        <v>0</v>
      </c>
      <c r="AM241" s="20">
        <f>MIN(AK241+AL241,Priority!E14)</f>
        <v>0</v>
      </c>
      <c r="AN241" s="20">
        <f>MIN(MAX(0,AK241+AL241-AM241),MAX(0,Overview!$B$11-SUM(I241,N241,S241,X241,AC241,AH241,AM241,AR241,AW241,BB241)-SUM(J241,O241,T241,Y241,AD241,AI241)))</f>
        <v>0</v>
      </c>
      <c r="AO241" s="20">
        <f t="shared" si="11"/>
        <v>0</v>
      </c>
      <c r="AP241" s="20">
        <f t="shared" si="23"/>
        <v>0</v>
      </c>
      <c r="AQ241" s="20">
        <f>ROUND(AP241*Priority!D15/12,2)</f>
        <v>0</v>
      </c>
      <c r="AR241" s="20">
        <f>MIN(AP241+AQ241,Priority!E15)</f>
        <v>0</v>
      </c>
      <c r="AS241" s="20">
        <f>MIN(MAX(0,AP241+AQ241-AR241),MAX(0,Overview!$B$11-SUM(I241,N241,S241,X241,AC241,AH241,AM241,AR241,AW241,BB241)-SUM(J241,O241,T241,Y241,AD241,AI241,AN241)))</f>
        <v>0</v>
      </c>
      <c r="AT241" s="20">
        <f t="shared" si="12"/>
        <v>0</v>
      </c>
      <c r="AU241" s="20">
        <f t="shared" si="24"/>
        <v>0</v>
      </c>
      <c r="AV241" s="20">
        <f>ROUND(AU241*Priority!D16/12,2)</f>
        <v>0</v>
      </c>
      <c r="AW241" s="20">
        <f>MIN(AU241+AV241,Priority!E16)</f>
        <v>0</v>
      </c>
      <c r="AX241" s="20">
        <f>MIN(MAX(0,AU241+AV241-AW241),MAX(0,Overview!$B$11-SUM(I241,N241,S241,X241,AC241,AH241,AM241,AR241,AW241,BB241)-SUM(J241,O241,T241,Y241,AD241,AI241,AN241,AS241)))</f>
        <v>0</v>
      </c>
      <c r="AY241" s="20">
        <f t="shared" si="13"/>
        <v>0</v>
      </c>
      <c r="AZ241" s="20">
        <f t="shared" si="25"/>
        <v>0</v>
      </c>
      <c r="BA241" s="20">
        <f>ROUND(AZ241*Priority!D17/12,2)</f>
        <v>0</v>
      </c>
      <c r="BB241" s="20">
        <f>MIN(AZ241+BA241,Priority!E17)</f>
        <v>0</v>
      </c>
      <c r="BC241" s="20">
        <f>MIN(MAX(0,AZ241+BA241-BB241),MAX(0,Overview!$B$11-SUM(I241,N241,S241,X241,AC241,AH241,AM241,AR241,AW241,BB241)-SUM(J241,O241,T241,Y241,AD241,AI241,AN241,AS241,AX241)))</f>
        <v>0</v>
      </c>
      <c r="BD241" s="20">
        <f t="shared" si="14"/>
        <v>0</v>
      </c>
    </row>
    <row r="242" ht="22.5" customHeight="1">
      <c r="A242" s="4">
        <v>235.0</v>
      </c>
      <c r="B242" s="20">
        <f t="shared" ref="B242:C242" si="257">SUM(G242,L242,Q242,V242,AA242,AF242,AK242,AP242,AU242,AZ242)</f>
        <v>0</v>
      </c>
      <c r="C242" s="20">
        <f t="shared" si="257"/>
        <v>0</v>
      </c>
      <c r="D242" s="20">
        <f t="shared" si="3"/>
        <v>0</v>
      </c>
      <c r="E242" s="20">
        <f t="shared" si="4"/>
        <v>0</v>
      </c>
      <c r="F242" s="20">
        <f>MAX(0,Overview!$B$11-D242)</f>
        <v>0</v>
      </c>
      <c r="G242" s="20">
        <f t="shared" si="16"/>
        <v>0</v>
      </c>
      <c r="H242" s="20">
        <f>ROUND(G242*Priority!D8/12,2)</f>
        <v>0</v>
      </c>
      <c r="I242" s="20">
        <f>MIN(G242+H242,Priority!E8)</f>
        <v>0</v>
      </c>
      <c r="J242" s="20">
        <f>MIN(MAX(0,G242+H242-I242),MAX(0,Overview!$B$11-SUM(I242,N242,S242,X242,AC242,AH242,AM242,AR242,AW242,BB242)))</f>
        <v>0</v>
      </c>
      <c r="K242" s="20">
        <f t="shared" si="5"/>
        <v>0</v>
      </c>
      <c r="L242" s="20">
        <f t="shared" si="17"/>
        <v>0</v>
      </c>
      <c r="M242" s="20">
        <f>ROUND(L242*Priority!D9/12,2)</f>
        <v>0</v>
      </c>
      <c r="N242" s="20">
        <f>MIN(L242+M242,Priority!E9)</f>
        <v>0</v>
      </c>
      <c r="O242" s="20">
        <f>MIN(MAX(0,L242+M242-N242),MAX(0,Overview!$B$11-SUM(I242,N242,S242,X242,AC242,AH242,AM242,AR242,AW242,BB242)-SUM(J242)))</f>
        <v>0</v>
      </c>
      <c r="P242" s="20">
        <f t="shared" si="6"/>
        <v>0</v>
      </c>
      <c r="Q242" s="20">
        <f t="shared" si="18"/>
        <v>0</v>
      </c>
      <c r="R242" s="20">
        <f>ROUND(Q242*Priority!D10/12,2)</f>
        <v>0</v>
      </c>
      <c r="S242" s="20">
        <f>MIN(Q242+R242,Priority!E10)</f>
        <v>0</v>
      </c>
      <c r="T242" s="20">
        <f>MIN(MAX(0,Q242+R242-S242),MAX(0,Overview!$B$11-SUM(I242,N242,S242,X242,AC242,AH242,AM242,AR242,AW242,BB242)-SUM(J242,O242)))</f>
        <v>0</v>
      </c>
      <c r="U242" s="20">
        <f t="shared" si="7"/>
        <v>0</v>
      </c>
      <c r="V242" s="20">
        <f t="shared" si="19"/>
        <v>0</v>
      </c>
      <c r="W242" s="20">
        <f>ROUND(V242*Priority!D11/12,2)</f>
        <v>0</v>
      </c>
      <c r="X242" s="20">
        <f>MIN(V242+W242,Priority!E11)</f>
        <v>0</v>
      </c>
      <c r="Y242" s="20">
        <f>MIN(MAX(0,V242+W242-X242),MAX(0,Overview!$B$11-SUM(I242,N242,S242,X242,AC242,AH242,AM242,AR242,AW242,BB242)-SUM(J242,O242,T242)))</f>
        <v>0</v>
      </c>
      <c r="Z242" s="20">
        <f t="shared" si="8"/>
        <v>0</v>
      </c>
      <c r="AA242" s="20">
        <f t="shared" si="20"/>
        <v>0</v>
      </c>
      <c r="AB242" s="20">
        <f>ROUND(AA242*Priority!D12/12,2)</f>
        <v>0</v>
      </c>
      <c r="AC242" s="20">
        <f>MIN(AA242+AB242,Priority!E12)</f>
        <v>0</v>
      </c>
      <c r="AD242" s="20">
        <f>MIN(MAX(0,AA242+AB242-AC242),MAX(0,Overview!$B$11-SUM(I242,N242,S242,X242,AC242,AH242,AM242,AR242,AW242,BB242)-SUM(J242,O242,T242,Y242)))</f>
        <v>0</v>
      </c>
      <c r="AE242" s="20">
        <f t="shared" si="9"/>
        <v>0</v>
      </c>
      <c r="AF242" s="20">
        <f t="shared" si="21"/>
        <v>0</v>
      </c>
      <c r="AG242" s="20">
        <f>ROUND(AF242*Priority!D13/12,2)</f>
        <v>0</v>
      </c>
      <c r="AH242" s="20">
        <f>MIN(AF242+AG242,Priority!E13)</f>
        <v>0</v>
      </c>
      <c r="AI242" s="20">
        <f>MIN(MAX(0,AF242+AG242-AH242),MAX(0,Overview!$B$11-SUM(I242,N242,S242,X242,AC242,AH242,AM242,AR242,AW242,BB242)-SUM(J242,O242,T242,Y242,AD242)))</f>
        <v>0</v>
      </c>
      <c r="AJ242" s="20">
        <f t="shared" si="10"/>
        <v>0</v>
      </c>
      <c r="AK242" s="20">
        <f t="shared" si="22"/>
        <v>0</v>
      </c>
      <c r="AL242" s="20">
        <f>ROUND(AK242*Priority!D14/12,2)</f>
        <v>0</v>
      </c>
      <c r="AM242" s="20">
        <f>MIN(AK242+AL242,Priority!E14)</f>
        <v>0</v>
      </c>
      <c r="AN242" s="20">
        <f>MIN(MAX(0,AK242+AL242-AM242),MAX(0,Overview!$B$11-SUM(I242,N242,S242,X242,AC242,AH242,AM242,AR242,AW242,BB242)-SUM(J242,O242,T242,Y242,AD242,AI242)))</f>
        <v>0</v>
      </c>
      <c r="AO242" s="20">
        <f t="shared" si="11"/>
        <v>0</v>
      </c>
      <c r="AP242" s="20">
        <f t="shared" si="23"/>
        <v>0</v>
      </c>
      <c r="AQ242" s="20">
        <f>ROUND(AP242*Priority!D15/12,2)</f>
        <v>0</v>
      </c>
      <c r="AR242" s="20">
        <f>MIN(AP242+AQ242,Priority!E15)</f>
        <v>0</v>
      </c>
      <c r="AS242" s="20">
        <f>MIN(MAX(0,AP242+AQ242-AR242),MAX(0,Overview!$B$11-SUM(I242,N242,S242,X242,AC242,AH242,AM242,AR242,AW242,BB242)-SUM(J242,O242,T242,Y242,AD242,AI242,AN242)))</f>
        <v>0</v>
      </c>
      <c r="AT242" s="20">
        <f t="shared" si="12"/>
        <v>0</v>
      </c>
      <c r="AU242" s="20">
        <f t="shared" si="24"/>
        <v>0</v>
      </c>
      <c r="AV242" s="20">
        <f>ROUND(AU242*Priority!D16/12,2)</f>
        <v>0</v>
      </c>
      <c r="AW242" s="20">
        <f>MIN(AU242+AV242,Priority!E16)</f>
        <v>0</v>
      </c>
      <c r="AX242" s="20">
        <f>MIN(MAX(0,AU242+AV242-AW242),MAX(0,Overview!$B$11-SUM(I242,N242,S242,X242,AC242,AH242,AM242,AR242,AW242,BB242)-SUM(J242,O242,T242,Y242,AD242,AI242,AN242,AS242)))</f>
        <v>0</v>
      </c>
      <c r="AY242" s="20">
        <f t="shared" si="13"/>
        <v>0</v>
      </c>
      <c r="AZ242" s="20">
        <f t="shared" si="25"/>
        <v>0</v>
      </c>
      <c r="BA242" s="20">
        <f>ROUND(AZ242*Priority!D17/12,2)</f>
        <v>0</v>
      </c>
      <c r="BB242" s="20">
        <f>MIN(AZ242+BA242,Priority!E17)</f>
        <v>0</v>
      </c>
      <c r="BC242" s="20">
        <f>MIN(MAX(0,AZ242+BA242-BB242),MAX(0,Overview!$B$11-SUM(I242,N242,S242,X242,AC242,AH242,AM242,AR242,AW242,BB242)-SUM(J242,O242,T242,Y242,AD242,AI242,AN242,AS242,AX242)))</f>
        <v>0</v>
      </c>
      <c r="BD242" s="20">
        <f t="shared" si="14"/>
        <v>0</v>
      </c>
    </row>
    <row r="243" ht="22.5" customHeight="1">
      <c r="A243" s="4">
        <v>236.0</v>
      </c>
      <c r="B243" s="20">
        <f t="shared" ref="B243:C243" si="258">SUM(G243,L243,Q243,V243,AA243,AF243,AK243,AP243,AU243,AZ243)</f>
        <v>0</v>
      </c>
      <c r="C243" s="20">
        <f t="shared" si="258"/>
        <v>0</v>
      </c>
      <c r="D243" s="20">
        <f t="shared" si="3"/>
        <v>0</v>
      </c>
      <c r="E243" s="20">
        <f t="shared" si="4"/>
        <v>0</v>
      </c>
      <c r="F243" s="20">
        <f>MAX(0,Overview!$B$11-D243)</f>
        <v>0</v>
      </c>
      <c r="G243" s="20">
        <f t="shared" si="16"/>
        <v>0</v>
      </c>
      <c r="H243" s="20">
        <f>ROUND(G243*Priority!D8/12,2)</f>
        <v>0</v>
      </c>
      <c r="I243" s="20">
        <f>MIN(G243+H243,Priority!E8)</f>
        <v>0</v>
      </c>
      <c r="J243" s="20">
        <f>MIN(MAX(0,G243+H243-I243),MAX(0,Overview!$B$11-SUM(I243,N243,S243,X243,AC243,AH243,AM243,AR243,AW243,BB243)))</f>
        <v>0</v>
      </c>
      <c r="K243" s="20">
        <f t="shared" si="5"/>
        <v>0</v>
      </c>
      <c r="L243" s="20">
        <f t="shared" si="17"/>
        <v>0</v>
      </c>
      <c r="M243" s="20">
        <f>ROUND(L243*Priority!D9/12,2)</f>
        <v>0</v>
      </c>
      <c r="N243" s="20">
        <f>MIN(L243+M243,Priority!E9)</f>
        <v>0</v>
      </c>
      <c r="O243" s="20">
        <f>MIN(MAX(0,L243+M243-N243),MAX(0,Overview!$B$11-SUM(I243,N243,S243,X243,AC243,AH243,AM243,AR243,AW243,BB243)-SUM(J243)))</f>
        <v>0</v>
      </c>
      <c r="P243" s="20">
        <f t="shared" si="6"/>
        <v>0</v>
      </c>
      <c r="Q243" s="20">
        <f t="shared" si="18"/>
        <v>0</v>
      </c>
      <c r="R243" s="20">
        <f>ROUND(Q243*Priority!D10/12,2)</f>
        <v>0</v>
      </c>
      <c r="S243" s="20">
        <f>MIN(Q243+R243,Priority!E10)</f>
        <v>0</v>
      </c>
      <c r="T243" s="20">
        <f>MIN(MAX(0,Q243+R243-S243),MAX(0,Overview!$B$11-SUM(I243,N243,S243,X243,AC243,AH243,AM243,AR243,AW243,BB243)-SUM(J243,O243)))</f>
        <v>0</v>
      </c>
      <c r="U243" s="20">
        <f t="shared" si="7"/>
        <v>0</v>
      </c>
      <c r="V243" s="20">
        <f t="shared" si="19"/>
        <v>0</v>
      </c>
      <c r="W243" s="20">
        <f>ROUND(V243*Priority!D11/12,2)</f>
        <v>0</v>
      </c>
      <c r="X243" s="20">
        <f>MIN(V243+W243,Priority!E11)</f>
        <v>0</v>
      </c>
      <c r="Y243" s="20">
        <f>MIN(MAX(0,V243+W243-X243),MAX(0,Overview!$B$11-SUM(I243,N243,S243,X243,AC243,AH243,AM243,AR243,AW243,BB243)-SUM(J243,O243,T243)))</f>
        <v>0</v>
      </c>
      <c r="Z243" s="20">
        <f t="shared" si="8"/>
        <v>0</v>
      </c>
      <c r="AA243" s="20">
        <f t="shared" si="20"/>
        <v>0</v>
      </c>
      <c r="AB243" s="20">
        <f>ROUND(AA243*Priority!D12/12,2)</f>
        <v>0</v>
      </c>
      <c r="AC243" s="20">
        <f>MIN(AA243+AB243,Priority!E12)</f>
        <v>0</v>
      </c>
      <c r="AD243" s="20">
        <f>MIN(MAX(0,AA243+AB243-AC243),MAX(0,Overview!$B$11-SUM(I243,N243,S243,X243,AC243,AH243,AM243,AR243,AW243,BB243)-SUM(J243,O243,T243,Y243)))</f>
        <v>0</v>
      </c>
      <c r="AE243" s="20">
        <f t="shared" si="9"/>
        <v>0</v>
      </c>
      <c r="AF243" s="20">
        <f t="shared" si="21"/>
        <v>0</v>
      </c>
      <c r="AG243" s="20">
        <f>ROUND(AF243*Priority!D13/12,2)</f>
        <v>0</v>
      </c>
      <c r="AH243" s="20">
        <f>MIN(AF243+AG243,Priority!E13)</f>
        <v>0</v>
      </c>
      <c r="AI243" s="20">
        <f>MIN(MAX(0,AF243+AG243-AH243),MAX(0,Overview!$B$11-SUM(I243,N243,S243,X243,AC243,AH243,AM243,AR243,AW243,BB243)-SUM(J243,O243,T243,Y243,AD243)))</f>
        <v>0</v>
      </c>
      <c r="AJ243" s="20">
        <f t="shared" si="10"/>
        <v>0</v>
      </c>
      <c r="AK243" s="20">
        <f t="shared" si="22"/>
        <v>0</v>
      </c>
      <c r="AL243" s="20">
        <f>ROUND(AK243*Priority!D14/12,2)</f>
        <v>0</v>
      </c>
      <c r="AM243" s="20">
        <f>MIN(AK243+AL243,Priority!E14)</f>
        <v>0</v>
      </c>
      <c r="AN243" s="20">
        <f>MIN(MAX(0,AK243+AL243-AM243),MAX(0,Overview!$B$11-SUM(I243,N243,S243,X243,AC243,AH243,AM243,AR243,AW243,BB243)-SUM(J243,O243,T243,Y243,AD243,AI243)))</f>
        <v>0</v>
      </c>
      <c r="AO243" s="20">
        <f t="shared" si="11"/>
        <v>0</v>
      </c>
      <c r="AP243" s="20">
        <f t="shared" si="23"/>
        <v>0</v>
      </c>
      <c r="AQ243" s="20">
        <f>ROUND(AP243*Priority!D15/12,2)</f>
        <v>0</v>
      </c>
      <c r="AR243" s="20">
        <f>MIN(AP243+AQ243,Priority!E15)</f>
        <v>0</v>
      </c>
      <c r="AS243" s="20">
        <f>MIN(MAX(0,AP243+AQ243-AR243),MAX(0,Overview!$B$11-SUM(I243,N243,S243,X243,AC243,AH243,AM243,AR243,AW243,BB243)-SUM(J243,O243,T243,Y243,AD243,AI243,AN243)))</f>
        <v>0</v>
      </c>
      <c r="AT243" s="20">
        <f t="shared" si="12"/>
        <v>0</v>
      </c>
      <c r="AU243" s="20">
        <f t="shared" si="24"/>
        <v>0</v>
      </c>
      <c r="AV243" s="20">
        <f>ROUND(AU243*Priority!D16/12,2)</f>
        <v>0</v>
      </c>
      <c r="AW243" s="20">
        <f>MIN(AU243+AV243,Priority!E16)</f>
        <v>0</v>
      </c>
      <c r="AX243" s="20">
        <f>MIN(MAX(0,AU243+AV243-AW243),MAX(0,Overview!$B$11-SUM(I243,N243,S243,X243,AC243,AH243,AM243,AR243,AW243,BB243)-SUM(J243,O243,T243,Y243,AD243,AI243,AN243,AS243)))</f>
        <v>0</v>
      </c>
      <c r="AY243" s="20">
        <f t="shared" si="13"/>
        <v>0</v>
      </c>
      <c r="AZ243" s="20">
        <f t="shared" si="25"/>
        <v>0</v>
      </c>
      <c r="BA243" s="20">
        <f>ROUND(AZ243*Priority!D17/12,2)</f>
        <v>0</v>
      </c>
      <c r="BB243" s="20">
        <f>MIN(AZ243+BA243,Priority!E17)</f>
        <v>0</v>
      </c>
      <c r="BC243" s="20">
        <f>MIN(MAX(0,AZ243+BA243-BB243),MAX(0,Overview!$B$11-SUM(I243,N243,S243,X243,AC243,AH243,AM243,AR243,AW243,BB243)-SUM(J243,O243,T243,Y243,AD243,AI243,AN243,AS243,AX243)))</f>
        <v>0</v>
      </c>
      <c r="BD243" s="20">
        <f t="shared" si="14"/>
        <v>0</v>
      </c>
    </row>
    <row r="244" ht="22.5" customHeight="1">
      <c r="A244" s="4">
        <v>237.0</v>
      </c>
      <c r="B244" s="20">
        <f t="shared" ref="B244:C244" si="259">SUM(G244,L244,Q244,V244,AA244,AF244,AK244,AP244,AU244,AZ244)</f>
        <v>0</v>
      </c>
      <c r="C244" s="20">
        <f t="shared" si="259"/>
        <v>0</v>
      </c>
      <c r="D244" s="20">
        <f t="shared" si="3"/>
        <v>0</v>
      </c>
      <c r="E244" s="20">
        <f t="shared" si="4"/>
        <v>0</v>
      </c>
      <c r="F244" s="20">
        <f>MAX(0,Overview!$B$11-D244)</f>
        <v>0</v>
      </c>
      <c r="G244" s="20">
        <f t="shared" si="16"/>
        <v>0</v>
      </c>
      <c r="H244" s="20">
        <f>ROUND(G244*Priority!D8/12,2)</f>
        <v>0</v>
      </c>
      <c r="I244" s="20">
        <f>MIN(G244+H244,Priority!E8)</f>
        <v>0</v>
      </c>
      <c r="J244" s="20">
        <f>MIN(MAX(0,G244+H244-I244),MAX(0,Overview!$B$11-SUM(I244,N244,S244,X244,AC244,AH244,AM244,AR244,AW244,BB244)))</f>
        <v>0</v>
      </c>
      <c r="K244" s="20">
        <f t="shared" si="5"/>
        <v>0</v>
      </c>
      <c r="L244" s="20">
        <f t="shared" si="17"/>
        <v>0</v>
      </c>
      <c r="M244" s="20">
        <f>ROUND(L244*Priority!D9/12,2)</f>
        <v>0</v>
      </c>
      <c r="N244" s="20">
        <f>MIN(L244+M244,Priority!E9)</f>
        <v>0</v>
      </c>
      <c r="O244" s="20">
        <f>MIN(MAX(0,L244+M244-N244),MAX(0,Overview!$B$11-SUM(I244,N244,S244,X244,AC244,AH244,AM244,AR244,AW244,BB244)-SUM(J244)))</f>
        <v>0</v>
      </c>
      <c r="P244" s="20">
        <f t="shared" si="6"/>
        <v>0</v>
      </c>
      <c r="Q244" s="20">
        <f t="shared" si="18"/>
        <v>0</v>
      </c>
      <c r="R244" s="20">
        <f>ROUND(Q244*Priority!D10/12,2)</f>
        <v>0</v>
      </c>
      <c r="S244" s="20">
        <f>MIN(Q244+R244,Priority!E10)</f>
        <v>0</v>
      </c>
      <c r="T244" s="20">
        <f>MIN(MAX(0,Q244+R244-S244),MAX(0,Overview!$B$11-SUM(I244,N244,S244,X244,AC244,AH244,AM244,AR244,AW244,BB244)-SUM(J244,O244)))</f>
        <v>0</v>
      </c>
      <c r="U244" s="20">
        <f t="shared" si="7"/>
        <v>0</v>
      </c>
      <c r="V244" s="20">
        <f t="shared" si="19"/>
        <v>0</v>
      </c>
      <c r="W244" s="20">
        <f>ROUND(V244*Priority!D11/12,2)</f>
        <v>0</v>
      </c>
      <c r="X244" s="20">
        <f>MIN(V244+W244,Priority!E11)</f>
        <v>0</v>
      </c>
      <c r="Y244" s="20">
        <f>MIN(MAX(0,V244+W244-X244),MAX(0,Overview!$B$11-SUM(I244,N244,S244,X244,AC244,AH244,AM244,AR244,AW244,BB244)-SUM(J244,O244,T244)))</f>
        <v>0</v>
      </c>
      <c r="Z244" s="20">
        <f t="shared" si="8"/>
        <v>0</v>
      </c>
      <c r="AA244" s="20">
        <f t="shared" si="20"/>
        <v>0</v>
      </c>
      <c r="AB244" s="20">
        <f>ROUND(AA244*Priority!D12/12,2)</f>
        <v>0</v>
      </c>
      <c r="AC244" s="20">
        <f>MIN(AA244+AB244,Priority!E12)</f>
        <v>0</v>
      </c>
      <c r="AD244" s="20">
        <f>MIN(MAX(0,AA244+AB244-AC244),MAX(0,Overview!$B$11-SUM(I244,N244,S244,X244,AC244,AH244,AM244,AR244,AW244,BB244)-SUM(J244,O244,T244,Y244)))</f>
        <v>0</v>
      </c>
      <c r="AE244" s="20">
        <f t="shared" si="9"/>
        <v>0</v>
      </c>
      <c r="AF244" s="20">
        <f t="shared" si="21"/>
        <v>0</v>
      </c>
      <c r="AG244" s="20">
        <f>ROUND(AF244*Priority!D13/12,2)</f>
        <v>0</v>
      </c>
      <c r="AH244" s="20">
        <f>MIN(AF244+AG244,Priority!E13)</f>
        <v>0</v>
      </c>
      <c r="AI244" s="20">
        <f>MIN(MAX(0,AF244+AG244-AH244),MAX(0,Overview!$B$11-SUM(I244,N244,S244,X244,AC244,AH244,AM244,AR244,AW244,BB244)-SUM(J244,O244,T244,Y244,AD244)))</f>
        <v>0</v>
      </c>
      <c r="AJ244" s="20">
        <f t="shared" si="10"/>
        <v>0</v>
      </c>
      <c r="AK244" s="20">
        <f t="shared" si="22"/>
        <v>0</v>
      </c>
      <c r="AL244" s="20">
        <f>ROUND(AK244*Priority!D14/12,2)</f>
        <v>0</v>
      </c>
      <c r="AM244" s="20">
        <f>MIN(AK244+AL244,Priority!E14)</f>
        <v>0</v>
      </c>
      <c r="AN244" s="20">
        <f>MIN(MAX(0,AK244+AL244-AM244),MAX(0,Overview!$B$11-SUM(I244,N244,S244,X244,AC244,AH244,AM244,AR244,AW244,BB244)-SUM(J244,O244,T244,Y244,AD244,AI244)))</f>
        <v>0</v>
      </c>
      <c r="AO244" s="20">
        <f t="shared" si="11"/>
        <v>0</v>
      </c>
      <c r="AP244" s="20">
        <f t="shared" si="23"/>
        <v>0</v>
      </c>
      <c r="AQ244" s="20">
        <f>ROUND(AP244*Priority!D15/12,2)</f>
        <v>0</v>
      </c>
      <c r="AR244" s="20">
        <f>MIN(AP244+AQ244,Priority!E15)</f>
        <v>0</v>
      </c>
      <c r="AS244" s="20">
        <f>MIN(MAX(0,AP244+AQ244-AR244),MAX(0,Overview!$B$11-SUM(I244,N244,S244,X244,AC244,AH244,AM244,AR244,AW244,BB244)-SUM(J244,O244,T244,Y244,AD244,AI244,AN244)))</f>
        <v>0</v>
      </c>
      <c r="AT244" s="20">
        <f t="shared" si="12"/>
        <v>0</v>
      </c>
      <c r="AU244" s="20">
        <f t="shared" si="24"/>
        <v>0</v>
      </c>
      <c r="AV244" s="20">
        <f>ROUND(AU244*Priority!D16/12,2)</f>
        <v>0</v>
      </c>
      <c r="AW244" s="20">
        <f>MIN(AU244+AV244,Priority!E16)</f>
        <v>0</v>
      </c>
      <c r="AX244" s="20">
        <f>MIN(MAX(0,AU244+AV244-AW244),MAX(0,Overview!$B$11-SUM(I244,N244,S244,X244,AC244,AH244,AM244,AR244,AW244,BB244)-SUM(J244,O244,T244,Y244,AD244,AI244,AN244,AS244)))</f>
        <v>0</v>
      </c>
      <c r="AY244" s="20">
        <f t="shared" si="13"/>
        <v>0</v>
      </c>
      <c r="AZ244" s="20">
        <f t="shared" si="25"/>
        <v>0</v>
      </c>
      <c r="BA244" s="20">
        <f>ROUND(AZ244*Priority!D17/12,2)</f>
        <v>0</v>
      </c>
      <c r="BB244" s="20">
        <f>MIN(AZ244+BA244,Priority!E17)</f>
        <v>0</v>
      </c>
      <c r="BC244" s="20">
        <f>MIN(MAX(0,AZ244+BA244-BB244),MAX(0,Overview!$B$11-SUM(I244,N244,S244,X244,AC244,AH244,AM244,AR244,AW244,BB244)-SUM(J244,O244,T244,Y244,AD244,AI244,AN244,AS244,AX244)))</f>
        <v>0</v>
      </c>
      <c r="BD244" s="20">
        <f t="shared" si="14"/>
        <v>0</v>
      </c>
    </row>
    <row r="245" ht="22.5" customHeight="1">
      <c r="A245" s="4">
        <v>238.0</v>
      </c>
      <c r="B245" s="20">
        <f t="shared" ref="B245:C245" si="260">SUM(G245,L245,Q245,V245,AA245,AF245,AK245,AP245,AU245,AZ245)</f>
        <v>0</v>
      </c>
      <c r="C245" s="20">
        <f t="shared" si="260"/>
        <v>0</v>
      </c>
      <c r="D245" s="20">
        <f t="shared" si="3"/>
        <v>0</v>
      </c>
      <c r="E245" s="20">
        <f t="shared" si="4"/>
        <v>0</v>
      </c>
      <c r="F245" s="20">
        <f>MAX(0,Overview!$B$11-D245)</f>
        <v>0</v>
      </c>
      <c r="G245" s="20">
        <f t="shared" si="16"/>
        <v>0</v>
      </c>
      <c r="H245" s="20">
        <f>ROUND(G245*Priority!D8/12,2)</f>
        <v>0</v>
      </c>
      <c r="I245" s="20">
        <f>MIN(G245+H245,Priority!E8)</f>
        <v>0</v>
      </c>
      <c r="J245" s="20">
        <f>MIN(MAX(0,G245+H245-I245),MAX(0,Overview!$B$11-SUM(I245,N245,S245,X245,AC245,AH245,AM245,AR245,AW245,BB245)))</f>
        <v>0</v>
      </c>
      <c r="K245" s="20">
        <f t="shared" si="5"/>
        <v>0</v>
      </c>
      <c r="L245" s="20">
        <f t="shared" si="17"/>
        <v>0</v>
      </c>
      <c r="M245" s="20">
        <f>ROUND(L245*Priority!D9/12,2)</f>
        <v>0</v>
      </c>
      <c r="N245" s="20">
        <f>MIN(L245+M245,Priority!E9)</f>
        <v>0</v>
      </c>
      <c r="O245" s="20">
        <f>MIN(MAX(0,L245+M245-N245),MAX(0,Overview!$B$11-SUM(I245,N245,S245,X245,AC245,AH245,AM245,AR245,AW245,BB245)-SUM(J245)))</f>
        <v>0</v>
      </c>
      <c r="P245" s="20">
        <f t="shared" si="6"/>
        <v>0</v>
      </c>
      <c r="Q245" s="20">
        <f t="shared" si="18"/>
        <v>0</v>
      </c>
      <c r="R245" s="20">
        <f>ROUND(Q245*Priority!D10/12,2)</f>
        <v>0</v>
      </c>
      <c r="S245" s="20">
        <f>MIN(Q245+R245,Priority!E10)</f>
        <v>0</v>
      </c>
      <c r="T245" s="20">
        <f>MIN(MAX(0,Q245+R245-S245),MAX(0,Overview!$B$11-SUM(I245,N245,S245,X245,AC245,AH245,AM245,AR245,AW245,BB245)-SUM(J245,O245)))</f>
        <v>0</v>
      </c>
      <c r="U245" s="20">
        <f t="shared" si="7"/>
        <v>0</v>
      </c>
      <c r="V245" s="20">
        <f t="shared" si="19"/>
        <v>0</v>
      </c>
      <c r="W245" s="20">
        <f>ROUND(V245*Priority!D11/12,2)</f>
        <v>0</v>
      </c>
      <c r="X245" s="20">
        <f>MIN(V245+W245,Priority!E11)</f>
        <v>0</v>
      </c>
      <c r="Y245" s="20">
        <f>MIN(MAX(0,V245+W245-X245),MAX(0,Overview!$B$11-SUM(I245,N245,S245,X245,AC245,AH245,AM245,AR245,AW245,BB245)-SUM(J245,O245,T245)))</f>
        <v>0</v>
      </c>
      <c r="Z245" s="20">
        <f t="shared" si="8"/>
        <v>0</v>
      </c>
      <c r="AA245" s="20">
        <f t="shared" si="20"/>
        <v>0</v>
      </c>
      <c r="AB245" s="20">
        <f>ROUND(AA245*Priority!D12/12,2)</f>
        <v>0</v>
      </c>
      <c r="AC245" s="20">
        <f>MIN(AA245+AB245,Priority!E12)</f>
        <v>0</v>
      </c>
      <c r="AD245" s="20">
        <f>MIN(MAX(0,AA245+AB245-AC245),MAX(0,Overview!$B$11-SUM(I245,N245,S245,X245,AC245,AH245,AM245,AR245,AW245,BB245)-SUM(J245,O245,T245,Y245)))</f>
        <v>0</v>
      </c>
      <c r="AE245" s="20">
        <f t="shared" si="9"/>
        <v>0</v>
      </c>
      <c r="AF245" s="20">
        <f t="shared" si="21"/>
        <v>0</v>
      </c>
      <c r="AG245" s="20">
        <f>ROUND(AF245*Priority!D13/12,2)</f>
        <v>0</v>
      </c>
      <c r="AH245" s="20">
        <f>MIN(AF245+AG245,Priority!E13)</f>
        <v>0</v>
      </c>
      <c r="AI245" s="20">
        <f>MIN(MAX(0,AF245+AG245-AH245),MAX(0,Overview!$B$11-SUM(I245,N245,S245,X245,AC245,AH245,AM245,AR245,AW245,BB245)-SUM(J245,O245,T245,Y245,AD245)))</f>
        <v>0</v>
      </c>
      <c r="AJ245" s="20">
        <f t="shared" si="10"/>
        <v>0</v>
      </c>
      <c r="AK245" s="20">
        <f t="shared" si="22"/>
        <v>0</v>
      </c>
      <c r="AL245" s="20">
        <f>ROUND(AK245*Priority!D14/12,2)</f>
        <v>0</v>
      </c>
      <c r="AM245" s="20">
        <f>MIN(AK245+AL245,Priority!E14)</f>
        <v>0</v>
      </c>
      <c r="AN245" s="20">
        <f>MIN(MAX(0,AK245+AL245-AM245),MAX(0,Overview!$B$11-SUM(I245,N245,S245,X245,AC245,AH245,AM245,AR245,AW245,BB245)-SUM(J245,O245,T245,Y245,AD245,AI245)))</f>
        <v>0</v>
      </c>
      <c r="AO245" s="20">
        <f t="shared" si="11"/>
        <v>0</v>
      </c>
      <c r="AP245" s="20">
        <f t="shared" si="23"/>
        <v>0</v>
      </c>
      <c r="AQ245" s="20">
        <f>ROUND(AP245*Priority!D15/12,2)</f>
        <v>0</v>
      </c>
      <c r="AR245" s="20">
        <f>MIN(AP245+AQ245,Priority!E15)</f>
        <v>0</v>
      </c>
      <c r="AS245" s="20">
        <f>MIN(MAX(0,AP245+AQ245-AR245),MAX(0,Overview!$B$11-SUM(I245,N245,S245,X245,AC245,AH245,AM245,AR245,AW245,BB245)-SUM(J245,O245,T245,Y245,AD245,AI245,AN245)))</f>
        <v>0</v>
      </c>
      <c r="AT245" s="20">
        <f t="shared" si="12"/>
        <v>0</v>
      </c>
      <c r="AU245" s="20">
        <f t="shared" si="24"/>
        <v>0</v>
      </c>
      <c r="AV245" s="20">
        <f>ROUND(AU245*Priority!D16/12,2)</f>
        <v>0</v>
      </c>
      <c r="AW245" s="20">
        <f>MIN(AU245+AV245,Priority!E16)</f>
        <v>0</v>
      </c>
      <c r="AX245" s="20">
        <f>MIN(MAX(0,AU245+AV245-AW245),MAX(0,Overview!$B$11-SUM(I245,N245,S245,X245,AC245,AH245,AM245,AR245,AW245,BB245)-SUM(J245,O245,T245,Y245,AD245,AI245,AN245,AS245)))</f>
        <v>0</v>
      </c>
      <c r="AY245" s="20">
        <f t="shared" si="13"/>
        <v>0</v>
      </c>
      <c r="AZ245" s="20">
        <f t="shared" si="25"/>
        <v>0</v>
      </c>
      <c r="BA245" s="20">
        <f>ROUND(AZ245*Priority!D17/12,2)</f>
        <v>0</v>
      </c>
      <c r="BB245" s="20">
        <f>MIN(AZ245+BA245,Priority!E17)</f>
        <v>0</v>
      </c>
      <c r="BC245" s="20">
        <f>MIN(MAX(0,AZ245+BA245-BB245),MAX(0,Overview!$B$11-SUM(I245,N245,S245,X245,AC245,AH245,AM245,AR245,AW245,BB245)-SUM(J245,O245,T245,Y245,AD245,AI245,AN245,AS245,AX245)))</f>
        <v>0</v>
      </c>
      <c r="BD245" s="20">
        <f t="shared" si="14"/>
        <v>0</v>
      </c>
    </row>
    <row r="246" ht="22.5" customHeight="1">
      <c r="A246" s="4">
        <v>239.0</v>
      </c>
      <c r="B246" s="20">
        <f t="shared" ref="B246:C246" si="261">SUM(G246,L246,Q246,V246,AA246,AF246,AK246,AP246,AU246,AZ246)</f>
        <v>0</v>
      </c>
      <c r="C246" s="20">
        <f t="shared" si="261"/>
        <v>0</v>
      </c>
      <c r="D246" s="20">
        <f t="shared" si="3"/>
        <v>0</v>
      </c>
      <c r="E246" s="20">
        <f t="shared" si="4"/>
        <v>0</v>
      </c>
      <c r="F246" s="20">
        <f>MAX(0,Overview!$B$11-D246)</f>
        <v>0</v>
      </c>
      <c r="G246" s="20">
        <f t="shared" si="16"/>
        <v>0</v>
      </c>
      <c r="H246" s="20">
        <f>ROUND(G246*Priority!D8/12,2)</f>
        <v>0</v>
      </c>
      <c r="I246" s="20">
        <f>MIN(G246+H246,Priority!E8)</f>
        <v>0</v>
      </c>
      <c r="J246" s="20">
        <f>MIN(MAX(0,G246+H246-I246),MAX(0,Overview!$B$11-SUM(I246,N246,S246,X246,AC246,AH246,AM246,AR246,AW246,BB246)))</f>
        <v>0</v>
      </c>
      <c r="K246" s="20">
        <f t="shared" si="5"/>
        <v>0</v>
      </c>
      <c r="L246" s="20">
        <f t="shared" si="17"/>
        <v>0</v>
      </c>
      <c r="M246" s="20">
        <f>ROUND(L246*Priority!D9/12,2)</f>
        <v>0</v>
      </c>
      <c r="N246" s="20">
        <f>MIN(L246+M246,Priority!E9)</f>
        <v>0</v>
      </c>
      <c r="O246" s="20">
        <f>MIN(MAX(0,L246+M246-N246),MAX(0,Overview!$B$11-SUM(I246,N246,S246,X246,AC246,AH246,AM246,AR246,AW246,BB246)-SUM(J246)))</f>
        <v>0</v>
      </c>
      <c r="P246" s="20">
        <f t="shared" si="6"/>
        <v>0</v>
      </c>
      <c r="Q246" s="20">
        <f t="shared" si="18"/>
        <v>0</v>
      </c>
      <c r="R246" s="20">
        <f>ROUND(Q246*Priority!D10/12,2)</f>
        <v>0</v>
      </c>
      <c r="S246" s="20">
        <f>MIN(Q246+R246,Priority!E10)</f>
        <v>0</v>
      </c>
      <c r="T246" s="20">
        <f>MIN(MAX(0,Q246+R246-S246),MAX(0,Overview!$B$11-SUM(I246,N246,S246,X246,AC246,AH246,AM246,AR246,AW246,BB246)-SUM(J246,O246)))</f>
        <v>0</v>
      </c>
      <c r="U246" s="20">
        <f t="shared" si="7"/>
        <v>0</v>
      </c>
      <c r="V246" s="20">
        <f t="shared" si="19"/>
        <v>0</v>
      </c>
      <c r="W246" s="20">
        <f>ROUND(V246*Priority!D11/12,2)</f>
        <v>0</v>
      </c>
      <c r="X246" s="20">
        <f>MIN(V246+W246,Priority!E11)</f>
        <v>0</v>
      </c>
      <c r="Y246" s="20">
        <f>MIN(MAX(0,V246+W246-X246),MAX(0,Overview!$B$11-SUM(I246,N246,S246,X246,AC246,AH246,AM246,AR246,AW246,BB246)-SUM(J246,O246,T246)))</f>
        <v>0</v>
      </c>
      <c r="Z246" s="20">
        <f t="shared" si="8"/>
        <v>0</v>
      </c>
      <c r="AA246" s="20">
        <f t="shared" si="20"/>
        <v>0</v>
      </c>
      <c r="AB246" s="20">
        <f>ROUND(AA246*Priority!D12/12,2)</f>
        <v>0</v>
      </c>
      <c r="AC246" s="20">
        <f>MIN(AA246+AB246,Priority!E12)</f>
        <v>0</v>
      </c>
      <c r="AD246" s="20">
        <f>MIN(MAX(0,AA246+AB246-AC246),MAX(0,Overview!$B$11-SUM(I246,N246,S246,X246,AC246,AH246,AM246,AR246,AW246,BB246)-SUM(J246,O246,T246,Y246)))</f>
        <v>0</v>
      </c>
      <c r="AE246" s="20">
        <f t="shared" si="9"/>
        <v>0</v>
      </c>
      <c r="AF246" s="20">
        <f t="shared" si="21"/>
        <v>0</v>
      </c>
      <c r="AG246" s="20">
        <f>ROUND(AF246*Priority!D13/12,2)</f>
        <v>0</v>
      </c>
      <c r="AH246" s="20">
        <f>MIN(AF246+AG246,Priority!E13)</f>
        <v>0</v>
      </c>
      <c r="AI246" s="20">
        <f>MIN(MAX(0,AF246+AG246-AH246),MAX(0,Overview!$B$11-SUM(I246,N246,S246,X246,AC246,AH246,AM246,AR246,AW246,BB246)-SUM(J246,O246,T246,Y246,AD246)))</f>
        <v>0</v>
      </c>
      <c r="AJ246" s="20">
        <f t="shared" si="10"/>
        <v>0</v>
      </c>
      <c r="AK246" s="20">
        <f t="shared" si="22"/>
        <v>0</v>
      </c>
      <c r="AL246" s="20">
        <f>ROUND(AK246*Priority!D14/12,2)</f>
        <v>0</v>
      </c>
      <c r="AM246" s="20">
        <f>MIN(AK246+AL246,Priority!E14)</f>
        <v>0</v>
      </c>
      <c r="AN246" s="20">
        <f>MIN(MAX(0,AK246+AL246-AM246),MAX(0,Overview!$B$11-SUM(I246,N246,S246,X246,AC246,AH246,AM246,AR246,AW246,BB246)-SUM(J246,O246,T246,Y246,AD246,AI246)))</f>
        <v>0</v>
      </c>
      <c r="AO246" s="20">
        <f t="shared" si="11"/>
        <v>0</v>
      </c>
      <c r="AP246" s="20">
        <f t="shared" si="23"/>
        <v>0</v>
      </c>
      <c r="AQ246" s="20">
        <f>ROUND(AP246*Priority!D15/12,2)</f>
        <v>0</v>
      </c>
      <c r="AR246" s="20">
        <f>MIN(AP246+AQ246,Priority!E15)</f>
        <v>0</v>
      </c>
      <c r="AS246" s="20">
        <f>MIN(MAX(0,AP246+AQ246-AR246),MAX(0,Overview!$B$11-SUM(I246,N246,S246,X246,AC246,AH246,AM246,AR246,AW246,BB246)-SUM(J246,O246,T246,Y246,AD246,AI246,AN246)))</f>
        <v>0</v>
      </c>
      <c r="AT246" s="20">
        <f t="shared" si="12"/>
        <v>0</v>
      </c>
      <c r="AU246" s="20">
        <f t="shared" si="24"/>
        <v>0</v>
      </c>
      <c r="AV246" s="20">
        <f>ROUND(AU246*Priority!D16/12,2)</f>
        <v>0</v>
      </c>
      <c r="AW246" s="20">
        <f>MIN(AU246+AV246,Priority!E16)</f>
        <v>0</v>
      </c>
      <c r="AX246" s="20">
        <f>MIN(MAX(0,AU246+AV246-AW246),MAX(0,Overview!$B$11-SUM(I246,N246,S246,X246,AC246,AH246,AM246,AR246,AW246,BB246)-SUM(J246,O246,T246,Y246,AD246,AI246,AN246,AS246)))</f>
        <v>0</v>
      </c>
      <c r="AY246" s="20">
        <f t="shared" si="13"/>
        <v>0</v>
      </c>
      <c r="AZ246" s="20">
        <f t="shared" si="25"/>
        <v>0</v>
      </c>
      <c r="BA246" s="20">
        <f>ROUND(AZ246*Priority!D17/12,2)</f>
        <v>0</v>
      </c>
      <c r="BB246" s="20">
        <f>MIN(AZ246+BA246,Priority!E17)</f>
        <v>0</v>
      </c>
      <c r="BC246" s="20">
        <f>MIN(MAX(0,AZ246+BA246-BB246),MAX(0,Overview!$B$11-SUM(I246,N246,S246,X246,AC246,AH246,AM246,AR246,AW246,BB246)-SUM(J246,O246,T246,Y246,AD246,AI246,AN246,AS246,AX246)))</f>
        <v>0</v>
      </c>
      <c r="BD246" s="20">
        <f t="shared" si="14"/>
        <v>0</v>
      </c>
    </row>
    <row r="247" ht="22.5" customHeight="1">
      <c r="A247" s="4">
        <v>240.0</v>
      </c>
      <c r="B247" s="20">
        <f t="shared" ref="B247:C247" si="262">SUM(G247,L247,Q247,V247,AA247,AF247,AK247,AP247,AU247,AZ247)</f>
        <v>0</v>
      </c>
      <c r="C247" s="20">
        <f t="shared" si="262"/>
        <v>0</v>
      </c>
      <c r="D247" s="20">
        <f t="shared" si="3"/>
        <v>0</v>
      </c>
      <c r="E247" s="20">
        <f t="shared" si="4"/>
        <v>0</v>
      </c>
      <c r="F247" s="20">
        <f>MAX(0,Overview!$B$11-D247)</f>
        <v>0</v>
      </c>
      <c r="G247" s="20">
        <f t="shared" si="16"/>
        <v>0</v>
      </c>
      <c r="H247" s="20">
        <f>ROUND(G247*Priority!D8/12,2)</f>
        <v>0</v>
      </c>
      <c r="I247" s="20">
        <f>MIN(G247+H247,Priority!E8)</f>
        <v>0</v>
      </c>
      <c r="J247" s="20">
        <f>MIN(MAX(0,G247+H247-I247),MAX(0,Overview!$B$11-SUM(I247,N247,S247,X247,AC247,AH247,AM247,AR247,AW247,BB247)))</f>
        <v>0</v>
      </c>
      <c r="K247" s="20">
        <f t="shared" si="5"/>
        <v>0</v>
      </c>
      <c r="L247" s="20">
        <f t="shared" si="17"/>
        <v>0</v>
      </c>
      <c r="M247" s="20">
        <f>ROUND(L247*Priority!D9/12,2)</f>
        <v>0</v>
      </c>
      <c r="N247" s="20">
        <f>MIN(L247+M247,Priority!E9)</f>
        <v>0</v>
      </c>
      <c r="O247" s="20">
        <f>MIN(MAX(0,L247+M247-N247),MAX(0,Overview!$B$11-SUM(I247,N247,S247,X247,AC247,AH247,AM247,AR247,AW247,BB247)-SUM(J247)))</f>
        <v>0</v>
      </c>
      <c r="P247" s="20">
        <f t="shared" si="6"/>
        <v>0</v>
      </c>
      <c r="Q247" s="20">
        <f t="shared" si="18"/>
        <v>0</v>
      </c>
      <c r="R247" s="20">
        <f>ROUND(Q247*Priority!D10/12,2)</f>
        <v>0</v>
      </c>
      <c r="S247" s="20">
        <f>MIN(Q247+R247,Priority!E10)</f>
        <v>0</v>
      </c>
      <c r="T247" s="20">
        <f>MIN(MAX(0,Q247+R247-S247),MAX(0,Overview!$B$11-SUM(I247,N247,S247,X247,AC247,AH247,AM247,AR247,AW247,BB247)-SUM(J247,O247)))</f>
        <v>0</v>
      </c>
      <c r="U247" s="20">
        <f t="shared" si="7"/>
        <v>0</v>
      </c>
      <c r="V247" s="20">
        <f t="shared" si="19"/>
        <v>0</v>
      </c>
      <c r="W247" s="20">
        <f>ROUND(V247*Priority!D11/12,2)</f>
        <v>0</v>
      </c>
      <c r="X247" s="20">
        <f>MIN(V247+W247,Priority!E11)</f>
        <v>0</v>
      </c>
      <c r="Y247" s="20">
        <f>MIN(MAX(0,V247+W247-X247),MAX(0,Overview!$B$11-SUM(I247,N247,S247,X247,AC247,AH247,AM247,AR247,AW247,BB247)-SUM(J247,O247,T247)))</f>
        <v>0</v>
      </c>
      <c r="Z247" s="20">
        <f t="shared" si="8"/>
        <v>0</v>
      </c>
      <c r="AA247" s="20">
        <f t="shared" si="20"/>
        <v>0</v>
      </c>
      <c r="AB247" s="20">
        <f>ROUND(AA247*Priority!D12/12,2)</f>
        <v>0</v>
      </c>
      <c r="AC247" s="20">
        <f>MIN(AA247+AB247,Priority!E12)</f>
        <v>0</v>
      </c>
      <c r="AD247" s="20">
        <f>MIN(MAX(0,AA247+AB247-AC247),MAX(0,Overview!$B$11-SUM(I247,N247,S247,X247,AC247,AH247,AM247,AR247,AW247,BB247)-SUM(J247,O247,T247,Y247)))</f>
        <v>0</v>
      </c>
      <c r="AE247" s="20">
        <f t="shared" si="9"/>
        <v>0</v>
      </c>
      <c r="AF247" s="20">
        <f t="shared" si="21"/>
        <v>0</v>
      </c>
      <c r="AG247" s="20">
        <f>ROUND(AF247*Priority!D13/12,2)</f>
        <v>0</v>
      </c>
      <c r="AH247" s="20">
        <f>MIN(AF247+AG247,Priority!E13)</f>
        <v>0</v>
      </c>
      <c r="AI247" s="20">
        <f>MIN(MAX(0,AF247+AG247-AH247),MAX(0,Overview!$B$11-SUM(I247,N247,S247,X247,AC247,AH247,AM247,AR247,AW247,BB247)-SUM(J247,O247,T247,Y247,AD247)))</f>
        <v>0</v>
      </c>
      <c r="AJ247" s="20">
        <f t="shared" si="10"/>
        <v>0</v>
      </c>
      <c r="AK247" s="20">
        <f t="shared" si="22"/>
        <v>0</v>
      </c>
      <c r="AL247" s="20">
        <f>ROUND(AK247*Priority!D14/12,2)</f>
        <v>0</v>
      </c>
      <c r="AM247" s="20">
        <f>MIN(AK247+AL247,Priority!E14)</f>
        <v>0</v>
      </c>
      <c r="AN247" s="20">
        <f>MIN(MAX(0,AK247+AL247-AM247),MAX(0,Overview!$B$11-SUM(I247,N247,S247,X247,AC247,AH247,AM247,AR247,AW247,BB247)-SUM(J247,O247,T247,Y247,AD247,AI247)))</f>
        <v>0</v>
      </c>
      <c r="AO247" s="20">
        <f t="shared" si="11"/>
        <v>0</v>
      </c>
      <c r="AP247" s="20">
        <f t="shared" si="23"/>
        <v>0</v>
      </c>
      <c r="AQ247" s="20">
        <f>ROUND(AP247*Priority!D15/12,2)</f>
        <v>0</v>
      </c>
      <c r="AR247" s="20">
        <f>MIN(AP247+AQ247,Priority!E15)</f>
        <v>0</v>
      </c>
      <c r="AS247" s="20">
        <f>MIN(MAX(0,AP247+AQ247-AR247),MAX(0,Overview!$B$11-SUM(I247,N247,S247,X247,AC247,AH247,AM247,AR247,AW247,BB247)-SUM(J247,O247,T247,Y247,AD247,AI247,AN247)))</f>
        <v>0</v>
      </c>
      <c r="AT247" s="20">
        <f t="shared" si="12"/>
        <v>0</v>
      </c>
      <c r="AU247" s="20">
        <f t="shared" si="24"/>
        <v>0</v>
      </c>
      <c r="AV247" s="20">
        <f>ROUND(AU247*Priority!D16/12,2)</f>
        <v>0</v>
      </c>
      <c r="AW247" s="20">
        <f>MIN(AU247+AV247,Priority!E16)</f>
        <v>0</v>
      </c>
      <c r="AX247" s="20">
        <f>MIN(MAX(0,AU247+AV247-AW247),MAX(0,Overview!$B$11-SUM(I247,N247,S247,X247,AC247,AH247,AM247,AR247,AW247,BB247)-SUM(J247,O247,T247,Y247,AD247,AI247,AN247,AS247)))</f>
        <v>0</v>
      </c>
      <c r="AY247" s="20">
        <f t="shared" si="13"/>
        <v>0</v>
      </c>
      <c r="AZ247" s="20">
        <f t="shared" si="25"/>
        <v>0</v>
      </c>
      <c r="BA247" s="20">
        <f>ROUND(AZ247*Priority!D17/12,2)</f>
        <v>0</v>
      </c>
      <c r="BB247" s="20">
        <f>MIN(AZ247+BA247,Priority!E17)</f>
        <v>0</v>
      </c>
      <c r="BC247" s="20">
        <f>MIN(MAX(0,AZ247+BA247-BB247),MAX(0,Overview!$B$11-SUM(I247,N247,S247,X247,AC247,AH247,AM247,AR247,AW247,BB247)-SUM(J247,O247,T247,Y247,AD247,AI247,AN247,AS247,AX247)))</f>
        <v>0</v>
      </c>
      <c r="BD247" s="20">
        <f t="shared" si="14"/>
        <v>0</v>
      </c>
    </row>
    <row r="248" ht="22.5" customHeight="1">
      <c r="A248" s="4">
        <v>241.0</v>
      </c>
      <c r="B248" s="20">
        <f t="shared" ref="B248:C248" si="263">SUM(G248,L248,Q248,V248,AA248,AF248,AK248,AP248,AU248,AZ248)</f>
        <v>0</v>
      </c>
      <c r="C248" s="20">
        <f t="shared" si="263"/>
        <v>0</v>
      </c>
      <c r="D248" s="20">
        <f t="shared" si="3"/>
        <v>0</v>
      </c>
      <c r="E248" s="20">
        <f t="shared" si="4"/>
        <v>0</v>
      </c>
      <c r="F248" s="20">
        <f>MAX(0,Overview!$B$11-D248)</f>
        <v>0</v>
      </c>
      <c r="G248" s="20">
        <f t="shared" si="16"/>
        <v>0</v>
      </c>
      <c r="H248" s="20">
        <f>ROUND(G248*Priority!D8/12,2)</f>
        <v>0</v>
      </c>
      <c r="I248" s="20">
        <f>MIN(G248+H248,Priority!E8)</f>
        <v>0</v>
      </c>
      <c r="J248" s="20">
        <f>MIN(MAX(0,G248+H248-I248),MAX(0,Overview!$B$11-SUM(I248,N248,S248,X248,AC248,AH248,AM248,AR248,AW248,BB248)))</f>
        <v>0</v>
      </c>
      <c r="K248" s="20">
        <f t="shared" si="5"/>
        <v>0</v>
      </c>
      <c r="L248" s="20">
        <f t="shared" si="17"/>
        <v>0</v>
      </c>
      <c r="M248" s="20">
        <f>ROUND(L248*Priority!D9/12,2)</f>
        <v>0</v>
      </c>
      <c r="N248" s="20">
        <f>MIN(L248+M248,Priority!E9)</f>
        <v>0</v>
      </c>
      <c r="O248" s="20">
        <f>MIN(MAX(0,L248+M248-N248),MAX(0,Overview!$B$11-SUM(I248,N248,S248,X248,AC248,AH248,AM248,AR248,AW248,BB248)-SUM(J248)))</f>
        <v>0</v>
      </c>
      <c r="P248" s="20">
        <f t="shared" si="6"/>
        <v>0</v>
      </c>
      <c r="Q248" s="20">
        <f t="shared" si="18"/>
        <v>0</v>
      </c>
      <c r="R248" s="20">
        <f>ROUND(Q248*Priority!D10/12,2)</f>
        <v>0</v>
      </c>
      <c r="S248" s="20">
        <f>MIN(Q248+R248,Priority!E10)</f>
        <v>0</v>
      </c>
      <c r="T248" s="20">
        <f>MIN(MAX(0,Q248+R248-S248),MAX(0,Overview!$B$11-SUM(I248,N248,S248,X248,AC248,AH248,AM248,AR248,AW248,BB248)-SUM(J248,O248)))</f>
        <v>0</v>
      </c>
      <c r="U248" s="20">
        <f t="shared" si="7"/>
        <v>0</v>
      </c>
      <c r="V248" s="20">
        <f t="shared" si="19"/>
        <v>0</v>
      </c>
      <c r="W248" s="20">
        <f>ROUND(V248*Priority!D11/12,2)</f>
        <v>0</v>
      </c>
      <c r="X248" s="20">
        <f>MIN(V248+W248,Priority!E11)</f>
        <v>0</v>
      </c>
      <c r="Y248" s="20">
        <f>MIN(MAX(0,V248+W248-X248),MAX(0,Overview!$B$11-SUM(I248,N248,S248,X248,AC248,AH248,AM248,AR248,AW248,BB248)-SUM(J248,O248,T248)))</f>
        <v>0</v>
      </c>
      <c r="Z248" s="20">
        <f t="shared" si="8"/>
        <v>0</v>
      </c>
      <c r="AA248" s="20">
        <f t="shared" si="20"/>
        <v>0</v>
      </c>
      <c r="AB248" s="20">
        <f>ROUND(AA248*Priority!D12/12,2)</f>
        <v>0</v>
      </c>
      <c r="AC248" s="20">
        <f>MIN(AA248+AB248,Priority!E12)</f>
        <v>0</v>
      </c>
      <c r="AD248" s="20">
        <f>MIN(MAX(0,AA248+AB248-AC248),MAX(0,Overview!$B$11-SUM(I248,N248,S248,X248,AC248,AH248,AM248,AR248,AW248,BB248)-SUM(J248,O248,T248,Y248)))</f>
        <v>0</v>
      </c>
      <c r="AE248" s="20">
        <f t="shared" si="9"/>
        <v>0</v>
      </c>
      <c r="AF248" s="20">
        <f t="shared" si="21"/>
        <v>0</v>
      </c>
      <c r="AG248" s="20">
        <f>ROUND(AF248*Priority!D13/12,2)</f>
        <v>0</v>
      </c>
      <c r="AH248" s="20">
        <f>MIN(AF248+AG248,Priority!E13)</f>
        <v>0</v>
      </c>
      <c r="AI248" s="20">
        <f>MIN(MAX(0,AF248+AG248-AH248),MAX(0,Overview!$B$11-SUM(I248,N248,S248,X248,AC248,AH248,AM248,AR248,AW248,BB248)-SUM(J248,O248,T248,Y248,AD248)))</f>
        <v>0</v>
      </c>
      <c r="AJ248" s="20">
        <f t="shared" si="10"/>
        <v>0</v>
      </c>
      <c r="AK248" s="20">
        <f t="shared" si="22"/>
        <v>0</v>
      </c>
      <c r="AL248" s="20">
        <f>ROUND(AK248*Priority!D14/12,2)</f>
        <v>0</v>
      </c>
      <c r="AM248" s="20">
        <f>MIN(AK248+AL248,Priority!E14)</f>
        <v>0</v>
      </c>
      <c r="AN248" s="20">
        <f>MIN(MAX(0,AK248+AL248-AM248),MAX(0,Overview!$B$11-SUM(I248,N248,S248,X248,AC248,AH248,AM248,AR248,AW248,BB248)-SUM(J248,O248,T248,Y248,AD248,AI248)))</f>
        <v>0</v>
      </c>
      <c r="AO248" s="20">
        <f t="shared" si="11"/>
        <v>0</v>
      </c>
      <c r="AP248" s="20">
        <f t="shared" si="23"/>
        <v>0</v>
      </c>
      <c r="AQ248" s="20">
        <f>ROUND(AP248*Priority!D15/12,2)</f>
        <v>0</v>
      </c>
      <c r="AR248" s="20">
        <f>MIN(AP248+AQ248,Priority!E15)</f>
        <v>0</v>
      </c>
      <c r="AS248" s="20">
        <f>MIN(MAX(0,AP248+AQ248-AR248),MAX(0,Overview!$B$11-SUM(I248,N248,S248,X248,AC248,AH248,AM248,AR248,AW248,BB248)-SUM(J248,O248,T248,Y248,AD248,AI248,AN248)))</f>
        <v>0</v>
      </c>
      <c r="AT248" s="20">
        <f t="shared" si="12"/>
        <v>0</v>
      </c>
      <c r="AU248" s="20">
        <f t="shared" si="24"/>
        <v>0</v>
      </c>
      <c r="AV248" s="20">
        <f>ROUND(AU248*Priority!D16/12,2)</f>
        <v>0</v>
      </c>
      <c r="AW248" s="20">
        <f>MIN(AU248+AV248,Priority!E16)</f>
        <v>0</v>
      </c>
      <c r="AX248" s="20">
        <f>MIN(MAX(0,AU248+AV248-AW248),MAX(0,Overview!$B$11-SUM(I248,N248,S248,X248,AC248,AH248,AM248,AR248,AW248,BB248)-SUM(J248,O248,T248,Y248,AD248,AI248,AN248,AS248)))</f>
        <v>0</v>
      </c>
      <c r="AY248" s="20">
        <f t="shared" si="13"/>
        <v>0</v>
      </c>
      <c r="AZ248" s="20">
        <f t="shared" si="25"/>
        <v>0</v>
      </c>
      <c r="BA248" s="20">
        <f>ROUND(AZ248*Priority!D17/12,2)</f>
        <v>0</v>
      </c>
      <c r="BB248" s="20">
        <f>MIN(AZ248+BA248,Priority!E17)</f>
        <v>0</v>
      </c>
      <c r="BC248" s="20">
        <f>MIN(MAX(0,AZ248+BA248-BB248),MAX(0,Overview!$B$11-SUM(I248,N248,S248,X248,AC248,AH248,AM248,AR248,AW248,BB248)-SUM(J248,O248,T248,Y248,AD248,AI248,AN248,AS248,AX248)))</f>
        <v>0</v>
      </c>
      <c r="BD248" s="20">
        <f t="shared" si="14"/>
        <v>0</v>
      </c>
    </row>
    <row r="249" ht="22.5" customHeight="1">
      <c r="A249" s="4">
        <v>242.0</v>
      </c>
      <c r="B249" s="20">
        <f t="shared" ref="B249:C249" si="264">SUM(G249,L249,Q249,V249,AA249,AF249,AK249,AP249,AU249,AZ249)</f>
        <v>0</v>
      </c>
      <c r="C249" s="20">
        <f t="shared" si="264"/>
        <v>0</v>
      </c>
      <c r="D249" s="20">
        <f t="shared" si="3"/>
        <v>0</v>
      </c>
      <c r="E249" s="20">
        <f t="shared" si="4"/>
        <v>0</v>
      </c>
      <c r="F249" s="20">
        <f>MAX(0,Overview!$B$11-D249)</f>
        <v>0</v>
      </c>
      <c r="G249" s="20">
        <f t="shared" si="16"/>
        <v>0</v>
      </c>
      <c r="H249" s="20">
        <f>ROUND(G249*Priority!D8/12,2)</f>
        <v>0</v>
      </c>
      <c r="I249" s="20">
        <f>MIN(G249+H249,Priority!E8)</f>
        <v>0</v>
      </c>
      <c r="J249" s="20">
        <f>MIN(MAX(0,G249+H249-I249),MAX(0,Overview!$B$11-SUM(I249,N249,S249,X249,AC249,AH249,AM249,AR249,AW249,BB249)))</f>
        <v>0</v>
      </c>
      <c r="K249" s="20">
        <f t="shared" si="5"/>
        <v>0</v>
      </c>
      <c r="L249" s="20">
        <f t="shared" si="17"/>
        <v>0</v>
      </c>
      <c r="M249" s="20">
        <f>ROUND(L249*Priority!D9/12,2)</f>
        <v>0</v>
      </c>
      <c r="N249" s="20">
        <f>MIN(L249+M249,Priority!E9)</f>
        <v>0</v>
      </c>
      <c r="O249" s="20">
        <f>MIN(MAX(0,L249+M249-N249),MAX(0,Overview!$B$11-SUM(I249,N249,S249,X249,AC249,AH249,AM249,AR249,AW249,BB249)-SUM(J249)))</f>
        <v>0</v>
      </c>
      <c r="P249" s="20">
        <f t="shared" si="6"/>
        <v>0</v>
      </c>
      <c r="Q249" s="20">
        <f t="shared" si="18"/>
        <v>0</v>
      </c>
      <c r="R249" s="20">
        <f>ROUND(Q249*Priority!D10/12,2)</f>
        <v>0</v>
      </c>
      <c r="S249" s="20">
        <f>MIN(Q249+R249,Priority!E10)</f>
        <v>0</v>
      </c>
      <c r="T249" s="20">
        <f>MIN(MAX(0,Q249+R249-S249),MAX(0,Overview!$B$11-SUM(I249,N249,S249,X249,AC249,AH249,AM249,AR249,AW249,BB249)-SUM(J249,O249)))</f>
        <v>0</v>
      </c>
      <c r="U249" s="20">
        <f t="shared" si="7"/>
        <v>0</v>
      </c>
      <c r="V249" s="20">
        <f t="shared" si="19"/>
        <v>0</v>
      </c>
      <c r="W249" s="20">
        <f>ROUND(V249*Priority!D11/12,2)</f>
        <v>0</v>
      </c>
      <c r="X249" s="20">
        <f>MIN(V249+W249,Priority!E11)</f>
        <v>0</v>
      </c>
      <c r="Y249" s="20">
        <f>MIN(MAX(0,V249+W249-X249),MAX(0,Overview!$B$11-SUM(I249,N249,S249,X249,AC249,AH249,AM249,AR249,AW249,BB249)-SUM(J249,O249,T249)))</f>
        <v>0</v>
      </c>
      <c r="Z249" s="20">
        <f t="shared" si="8"/>
        <v>0</v>
      </c>
      <c r="AA249" s="20">
        <f t="shared" si="20"/>
        <v>0</v>
      </c>
      <c r="AB249" s="20">
        <f>ROUND(AA249*Priority!D12/12,2)</f>
        <v>0</v>
      </c>
      <c r="AC249" s="20">
        <f>MIN(AA249+AB249,Priority!E12)</f>
        <v>0</v>
      </c>
      <c r="AD249" s="20">
        <f>MIN(MAX(0,AA249+AB249-AC249),MAX(0,Overview!$B$11-SUM(I249,N249,S249,X249,AC249,AH249,AM249,AR249,AW249,BB249)-SUM(J249,O249,T249,Y249)))</f>
        <v>0</v>
      </c>
      <c r="AE249" s="20">
        <f t="shared" si="9"/>
        <v>0</v>
      </c>
      <c r="AF249" s="20">
        <f t="shared" si="21"/>
        <v>0</v>
      </c>
      <c r="AG249" s="20">
        <f>ROUND(AF249*Priority!D13/12,2)</f>
        <v>0</v>
      </c>
      <c r="AH249" s="20">
        <f>MIN(AF249+AG249,Priority!E13)</f>
        <v>0</v>
      </c>
      <c r="AI249" s="20">
        <f>MIN(MAX(0,AF249+AG249-AH249),MAX(0,Overview!$B$11-SUM(I249,N249,S249,X249,AC249,AH249,AM249,AR249,AW249,BB249)-SUM(J249,O249,T249,Y249,AD249)))</f>
        <v>0</v>
      </c>
      <c r="AJ249" s="20">
        <f t="shared" si="10"/>
        <v>0</v>
      </c>
      <c r="AK249" s="20">
        <f t="shared" si="22"/>
        <v>0</v>
      </c>
      <c r="AL249" s="20">
        <f>ROUND(AK249*Priority!D14/12,2)</f>
        <v>0</v>
      </c>
      <c r="AM249" s="20">
        <f>MIN(AK249+AL249,Priority!E14)</f>
        <v>0</v>
      </c>
      <c r="AN249" s="20">
        <f>MIN(MAX(0,AK249+AL249-AM249),MAX(0,Overview!$B$11-SUM(I249,N249,S249,X249,AC249,AH249,AM249,AR249,AW249,BB249)-SUM(J249,O249,T249,Y249,AD249,AI249)))</f>
        <v>0</v>
      </c>
      <c r="AO249" s="20">
        <f t="shared" si="11"/>
        <v>0</v>
      </c>
      <c r="AP249" s="20">
        <f t="shared" si="23"/>
        <v>0</v>
      </c>
      <c r="AQ249" s="20">
        <f>ROUND(AP249*Priority!D15/12,2)</f>
        <v>0</v>
      </c>
      <c r="AR249" s="20">
        <f>MIN(AP249+AQ249,Priority!E15)</f>
        <v>0</v>
      </c>
      <c r="AS249" s="20">
        <f>MIN(MAX(0,AP249+AQ249-AR249),MAX(0,Overview!$B$11-SUM(I249,N249,S249,X249,AC249,AH249,AM249,AR249,AW249,BB249)-SUM(J249,O249,T249,Y249,AD249,AI249,AN249)))</f>
        <v>0</v>
      </c>
      <c r="AT249" s="20">
        <f t="shared" si="12"/>
        <v>0</v>
      </c>
      <c r="AU249" s="20">
        <f t="shared" si="24"/>
        <v>0</v>
      </c>
      <c r="AV249" s="20">
        <f>ROUND(AU249*Priority!D16/12,2)</f>
        <v>0</v>
      </c>
      <c r="AW249" s="20">
        <f>MIN(AU249+AV249,Priority!E16)</f>
        <v>0</v>
      </c>
      <c r="AX249" s="20">
        <f>MIN(MAX(0,AU249+AV249-AW249),MAX(0,Overview!$B$11-SUM(I249,N249,S249,X249,AC249,AH249,AM249,AR249,AW249,BB249)-SUM(J249,O249,T249,Y249,AD249,AI249,AN249,AS249)))</f>
        <v>0</v>
      </c>
      <c r="AY249" s="20">
        <f t="shared" si="13"/>
        <v>0</v>
      </c>
      <c r="AZ249" s="20">
        <f t="shared" si="25"/>
        <v>0</v>
      </c>
      <c r="BA249" s="20">
        <f>ROUND(AZ249*Priority!D17/12,2)</f>
        <v>0</v>
      </c>
      <c r="BB249" s="20">
        <f>MIN(AZ249+BA249,Priority!E17)</f>
        <v>0</v>
      </c>
      <c r="BC249" s="20">
        <f>MIN(MAX(0,AZ249+BA249-BB249),MAX(0,Overview!$B$11-SUM(I249,N249,S249,X249,AC249,AH249,AM249,AR249,AW249,BB249)-SUM(J249,O249,T249,Y249,AD249,AI249,AN249,AS249,AX249)))</f>
        <v>0</v>
      </c>
      <c r="BD249" s="20">
        <f t="shared" si="14"/>
        <v>0</v>
      </c>
    </row>
    <row r="250" ht="22.5" customHeight="1">
      <c r="A250" s="4">
        <v>243.0</v>
      </c>
      <c r="B250" s="20">
        <f t="shared" ref="B250:C250" si="265">SUM(G250,L250,Q250,V250,AA250,AF250,AK250,AP250,AU250,AZ250)</f>
        <v>0</v>
      </c>
      <c r="C250" s="20">
        <f t="shared" si="265"/>
        <v>0</v>
      </c>
      <c r="D250" s="20">
        <f t="shared" si="3"/>
        <v>0</v>
      </c>
      <c r="E250" s="20">
        <f t="shared" si="4"/>
        <v>0</v>
      </c>
      <c r="F250" s="20">
        <f>MAX(0,Overview!$B$11-D250)</f>
        <v>0</v>
      </c>
      <c r="G250" s="20">
        <f t="shared" si="16"/>
        <v>0</v>
      </c>
      <c r="H250" s="20">
        <f>ROUND(G250*Priority!D8/12,2)</f>
        <v>0</v>
      </c>
      <c r="I250" s="20">
        <f>MIN(G250+H250,Priority!E8)</f>
        <v>0</v>
      </c>
      <c r="J250" s="20">
        <f>MIN(MAX(0,G250+H250-I250),MAX(0,Overview!$B$11-SUM(I250,N250,S250,X250,AC250,AH250,AM250,AR250,AW250,BB250)))</f>
        <v>0</v>
      </c>
      <c r="K250" s="20">
        <f t="shared" si="5"/>
        <v>0</v>
      </c>
      <c r="L250" s="20">
        <f t="shared" si="17"/>
        <v>0</v>
      </c>
      <c r="M250" s="20">
        <f>ROUND(L250*Priority!D9/12,2)</f>
        <v>0</v>
      </c>
      <c r="N250" s="20">
        <f>MIN(L250+M250,Priority!E9)</f>
        <v>0</v>
      </c>
      <c r="O250" s="20">
        <f>MIN(MAX(0,L250+M250-N250),MAX(0,Overview!$B$11-SUM(I250,N250,S250,X250,AC250,AH250,AM250,AR250,AW250,BB250)-SUM(J250)))</f>
        <v>0</v>
      </c>
      <c r="P250" s="20">
        <f t="shared" si="6"/>
        <v>0</v>
      </c>
      <c r="Q250" s="20">
        <f t="shared" si="18"/>
        <v>0</v>
      </c>
      <c r="R250" s="20">
        <f>ROUND(Q250*Priority!D10/12,2)</f>
        <v>0</v>
      </c>
      <c r="S250" s="20">
        <f>MIN(Q250+R250,Priority!E10)</f>
        <v>0</v>
      </c>
      <c r="T250" s="20">
        <f>MIN(MAX(0,Q250+R250-S250),MAX(0,Overview!$B$11-SUM(I250,N250,S250,X250,AC250,AH250,AM250,AR250,AW250,BB250)-SUM(J250,O250)))</f>
        <v>0</v>
      </c>
      <c r="U250" s="20">
        <f t="shared" si="7"/>
        <v>0</v>
      </c>
      <c r="V250" s="20">
        <f t="shared" si="19"/>
        <v>0</v>
      </c>
      <c r="W250" s="20">
        <f>ROUND(V250*Priority!D11/12,2)</f>
        <v>0</v>
      </c>
      <c r="X250" s="20">
        <f>MIN(V250+W250,Priority!E11)</f>
        <v>0</v>
      </c>
      <c r="Y250" s="20">
        <f>MIN(MAX(0,V250+W250-X250),MAX(0,Overview!$B$11-SUM(I250,N250,S250,X250,AC250,AH250,AM250,AR250,AW250,BB250)-SUM(J250,O250,T250)))</f>
        <v>0</v>
      </c>
      <c r="Z250" s="20">
        <f t="shared" si="8"/>
        <v>0</v>
      </c>
      <c r="AA250" s="20">
        <f t="shared" si="20"/>
        <v>0</v>
      </c>
      <c r="AB250" s="20">
        <f>ROUND(AA250*Priority!D12/12,2)</f>
        <v>0</v>
      </c>
      <c r="AC250" s="20">
        <f>MIN(AA250+AB250,Priority!E12)</f>
        <v>0</v>
      </c>
      <c r="AD250" s="20">
        <f>MIN(MAX(0,AA250+AB250-AC250),MAX(0,Overview!$B$11-SUM(I250,N250,S250,X250,AC250,AH250,AM250,AR250,AW250,BB250)-SUM(J250,O250,T250,Y250)))</f>
        <v>0</v>
      </c>
      <c r="AE250" s="20">
        <f t="shared" si="9"/>
        <v>0</v>
      </c>
      <c r="AF250" s="20">
        <f t="shared" si="21"/>
        <v>0</v>
      </c>
      <c r="AG250" s="20">
        <f>ROUND(AF250*Priority!D13/12,2)</f>
        <v>0</v>
      </c>
      <c r="AH250" s="20">
        <f>MIN(AF250+AG250,Priority!E13)</f>
        <v>0</v>
      </c>
      <c r="AI250" s="20">
        <f>MIN(MAX(0,AF250+AG250-AH250),MAX(0,Overview!$B$11-SUM(I250,N250,S250,X250,AC250,AH250,AM250,AR250,AW250,BB250)-SUM(J250,O250,T250,Y250,AD250)))</f>
        <v>0</v>
      </c>
      <c r="AJ250" s="20">
        <f t="shared" si="10"/>
        <v>0</v>
      </c>
      <c r="AK250" s="20">
        <f t="shared" si="22"/>
        <v>0</v>
      </c>
      <c r="AL250" s="20">
        <f>ROUND(AK250*Priority!D14/12,2)</f>
        <v>0</v>
      </c>
      <c r="AM250" s="20">
        <f>MIN(AK250+AL250,Priority!E14)</f>
        <v>0</v>
      </c>
      <c r="AN250" s="20">
        <f>MIN(MAX(0,AK250+AL250-AM250),MAX(0,Overview!$B$11-SUM(I250,N250,S250,X250,AC250,AH250,AM250,AR250,AW250,BB250)-SUM(J250,O250,T250,Y250,AD250,AI250)))</f>
        <v>0</v>
      </c>
      <c r="AO250" s="20">
        <f t="shared" si="11"/>
        <v>0</v>
      </c>
      <c r="AP250" s="20">
        <f t="shared" si="23"/>
        <v>0</v>
      </c>
      <c r="AQ250" s="20">
        <f>ROUND(AP250*Priority!D15/12,2)</f>
        <v>0</v>
      </c>
      <c r="AR250" s="20">
        <f>MIN(AP250+AQ250,Priority!E15)</f>
        <v>0</v>
      </c>
      <c r="AS250" s="20">
        <f>MIN(MAX(0,AP250+AQ250-AR250),MAX(0,Overview!$B$11-SUM(I250,N250,S250,X250,AC250,AH250,AM250,AR250,AW250,BB250)-SUM(J250,O250,T250,Y250,AD250,AI250,AN250)))</f>
        <v>0</v>
      </c>
      <c r="AT250" s="20">
        <f t="shared" si="12"/>
        <v>0</v>
      </c>
      <c r="AU250" s="20">
        <f t="shared" si="24"/>
        <v>0</v>
      </c>
      <c r="AV250" s="20">
        <f>ROUND(AU250*Priority!D16/12,2)</f>
        <v>0</v>
      </c>
      <c r="AW250" s="20">
        <f>MIN(AU250+AV250,Priority!E16)</f>
        <v>0</v>
      </c>
      <c r="AX250" s="20">
        <f>MIN(MAX(0,AU250+AV250-AW250),MAX(0,Overview!$B$11-SUM(I250,N250,S250,X250,AC250,AH250,AM250,AR250,AW250,BB250)-SUM(J250,O250,T250,Y250,AD250,AI250,AN250,AS250)))</f>
        <v>0</v>
      </c>
      <c r="AY250" s="20">
        <f t="shared" si="13"/>
        <v>0</v>
      </c>
      <c r="AZ250" s="20">
        <f t="shared" si="25"/>
        <v>0</v>
      </c>
      <c r="BA250" s="20">
        <f>ROUND(AZ250*Priority!D17/12,2)</f>
        <v>0</v>
      </c>
      <c r="BB250" s="20">
        <f>MIN(AZ250+BA250,Priority!E17)</f>
        <v>0</v>
      </c>
      <c r="BC250" s="20">
        <f>MIN(MAX(0,AZ250+BA250-BB250),MAX(0,Overview!$B$11-SUM(I250,N250,S250,X250,AC250,AH250,AM250,AR250,AW250,BB250)-SUM(J250,O250,T250,Y250,AD250,AI250,AN250,AS250,AX250)))</f>
        <v>0</v>
      </c>
      <c r="BD250" s="20">
        <f t="shared" si="14"/>
        <v>0</v>
      </c>
    </row>
    <row r="251" ht="22.5" customHeight="1">
      <c r="A251" s="4">
        <v>244.0</v>
      </c>
      <c r="B251" s="20">
        <f t="shared" ref="B251:C251" si="266">SUM(G251,L251,Q251,V251,AA251,AF251,AK251,AP251,AU251,AZ251)</f>
        <v>0</v>
      </c>
      <c r="C251" s="20">
        <f t="shared" si="266"/>
        <v>0</v>
      </c>
      <c r="D251" s="20">
        <f t="shared" si="3"/>
        <v>0</v>
      </c>
      <c r="E251" s="20">
        <f t="shared" si="4"/>
        <v>0</v>
      </c>
      <c r="F251" s="20">
        <f>MAX(0,Overview!$B$11-D251)</f>
        <v>0</v>
      </c>
      <c r="G251" s="20">
        <f t="shared" si="16"/>
        <v>0</v>
      </c>
      <c r="H251" s="20">
        <f>ROUND(G251*Priority!D8/12,2)</f>
        <v>0</v>
      </c>
      <c r="I251" s="20">
        <f>MIN(G251+H251,Priority!E8)</f>
        <v>0</v>
      </c>
      <c r="J251" s="20">
        <f>MIN(MAX(0,G251+H251-I251),MAX(0,Overview!$B$11-SUM(I251,N251,S251,X251,AC251,AH251,AM251,AR251,AW251,BB251)))</f>
        <v>0</v>
      </c>
      <c r="K251" s="20">
        <f t="shared" si="5"/>
        <v>0</v>
      </c>
      <c r="L251" s="20">
        <f t="shared" si="17"/>
        <v>0</v>
      </c>
      <c r="M251" s="20">
        <f>ROUND(L251*Priority!D9/12,2)</f>
        <v>0</v>
      </c>
      <c r="N251" s="20">
        <f>MIN(L251+M251,Priority!E9)</f>
        <v>0</v>
      </c>
      <c r="O251" s="20">
        <f>MIN(MAX(0,L251+M251-N251),MAX(0,Overview!$B$11-SUM(I251,N251,S251,X251,AC251,AH251,AM251,AR251,AW251,BB251)-SUM(J251)))</f>
        <v>0</v>
      </c>
      <c r="P251" s="20">
        <f t="shared" si="6"/>
        <v>0</v>
      </c>
      <c r="Q251" s="20">
        <f t="shared" si="18"/>
        <v>0</v>
      </c>
      <c r="R251" s="20">
        <f>ROUND(Q251*Priority!D10/12,2)</f>
        <v>0</v>
      </c>
      <c r="S251" s="20">
        <f>MIN(Q251+R251,Priority!E10)</f>
        <v>0</v>
      </c>
      <c r="T251" s="20">
        <f>MIN(MAX(0,Q251+R251-S251),MAX(0,Overview!$B$11-SUM(I251,N251,S251,X251,AC251,AH251,AM251,AR251,AW251,BB251)-SUM(J251,O251)))</f>
        <v>0</v>
      </c>
      <c r="U251" s="20">
        <f t="shared" si="7"/>
        <v>0</v>
      </c>
      <c r="V251" s="20">
        <f t="shared" si="19"/>
        <v>0</v>
      </c>
      <c r="W251" s="20">
        <f>ROUND(V251*Priority!D11/12,2)</f>
        <v>0</v>
      </c>
      <c r="X251" s="20">
        <f>MIN(V251+W251,Priority!E11)</f>
        <v>0</v>
      </c>
      <c r="Y251" s="20">
        <f>MIN(MAX(0,V251+W251-X251),MAX(0,Overview!$B$11-SUM(I251,N251,S251,X251,AC251,AH251,AM251,AR251,AW251,BB251)-SUM(J251,O251,T251)))</f>
        <v>0</v>
      </c>
      <c r="Z251" s="20">
        <f t="shared" si="8"/>
        <v>0</v>
      </c>
      <c r="AA251" s="20">
        <f t="shared" si="20"/>
        <v>0</v>
      </c>
      <c r="AB251" s="20">
        <f>ROUND(AA251*Priority!D12/12,2)</f>
        <v>0</v>
      </c>
      <c r="AC251" s="20">
        <f>MIN(AA251+AB251,Priority!E12)</f>
        <v>0</v>
      </c>
      <c r="AD251" s="20">
        <f>MIN(MAX(0,AA251+AB251-AC251),MAX(0,Overview!$B$11-SUM(I251,N251,S251,X251,AC251,AH251,AM251,AR251,AW251,BB251)-SUM(J251,O251,T251,Y251)))</f>
        <v>0</v>
      </c>
      <c r="AE251" s="20">
        <f t="shared" si="9"/>
        <v>0</v>
      </c>
      <c r="AF251" s="20">
        <f t="shared" si="21"/>
        <v>0</v>
      </c>
      <c r="AG251" s="20">
        <f>ROUND(AF251*Priority!D13/12,2)</f>
        <v>0</v>
      </c>
      <c r="AH251" s="20">
        <f>MIN(AF251+AG251,Priority!E13)</f>
        <v>0</v>
      </c>
      <c r="AI251" s="20">
        <f>MIN(MAX(0,AF251+AG251-AH251),MAX(0,Overview!$B$11-SUM(I251,N251,S251,X251,AC251,AH251,AM251,AR251,AW251,BB251)-SUM(J251,O251,T251,Y251,AD251)))</f>
        <v>0</v>
      </c>
      <c r="AJ251" s="20">
        <f t="shared" si="10"/>
        <v>0</v>
      </c>
      <c r="AK251" s="20">
        <f t="shared" si="22"/>
        <v>0</v>
      </c>
      <c r="AL251" s="20">
        <f>ROUND(AK251*Priority!D14/12,2)</f>
        <v>0</v>
      </c>
      <c r="AM251" s="20">
        <f>MIN(AK251+AL251,Priority!E14)</f>
        <v>0</v>
      </c>
      <c r="AN251" s="20">
        <f>MIN(MAX(0,AK251+AL251-AM251),MAX(0,Overview!$B$11-SUM(I251,N251,S251,X251,AC251,AH251,AM251,AR251,AW251,BB251)-SUM(J251,O251,T251,Y251,AD251,AI251)))</f>
        <v>0</v>
      </c>
      <c r="AO251" s="20">
        <f t="shared" si="11"/>
        <v>0</v>
      </c>
      <c r="AP251" s="20">
        <f t="shared" si="23"/>
        <v>0</v>
      </c>
      <c r="AQ251" s="20">
        <f>ROUND(AP251*Priority!D15/12,2)</f>
        <v>0</v>
      </c>
      <c r="AR251" s="20">
        <f>MIN(AP251+AQ251,Priority!E15)</f>
        <v>0</v>
      </c>
      <c r="AS251" s="20">
        <f>MIN(MAX(0,AP251+AQ251-AR251),MAX(0,Overview!$B$11-SUM(I251,N251,S251,X251,AC251,AH251,AM251,AR251,AW251,BB251)-SUM(J251,O251,T251,Y251,AD251,AI251,AN251)))</f>
        <v>0</v>
      </c>
      <c r="AT251" s="20">
        <f t="shared" si="12"/>
        <v>0</v>
      </c>
      <c r="AU251" s="20">
        <f t="shared" si="24"/>
        <v>0</v>
      </c>
      <c r="AV251" s="20">
        <f>ROUND(AU251*Priority!D16/12,2)</f>
        <v>0</v>
      </c>
      <c r="AW251" s="20">
        <f>MIN(AU251+AV251,Priority!E16)</f>
        <v>0</v>
      </c>
      <c r="AX251" s="20">
        <f>MIN(MAX(0,AU251+AV251-AW251),MAX(0,Overview!$B$11-SUM(I251,N251,S251,X251,AC251,AH251,AM251,AR251,AW251,BB251)-SUM(J251,O251,T251,Y251,AD251,AI251,AN251,AS251)))</f>
        <v>0</v>
      </c>
      <c r="AY251" s="20">
        <f t="shared" si="13"/>
        <v>0</v>
      </c>
      <c r="AZ251" s="20">
        <f t="shared" si="25"/>
        <v>0</v>
      </c>
      <c r="BA251" s="20">
        <f>ROUND(AZ251*Priority!D17/12,2)</f>
        <v>0</v>
      </c>
      <c r="BB251" s="20">
        <f>MIN(AZ251+BA251,Priority!E17)</f>
        <v>0</v>
      </c>
      <c r="BC251" s="20">
        <f>MIN(MAX(0,AZ251+BA251-BB251),MAX(0,Overview!$B$11-SUM(I251,N251,S251,X251,AC251,AH251,AM251,AR251,AW251,BB251)-SUM(J251,O251,T251,Y251,AD251,AI251,AN251,AS251,AX251)))</f>
        <v>0</v>
      </c>
      <c r="BD251" s="20">
        <f t="shared" si="14"/>
        <v>0</v>
      </c>
    </row>
    <row r="252" ht="22.5" customHeight="1">
      <c r="A252" s="4">
        <v>245.0</v>
      </c>
      <c r="B252" s="20">
        <f t="shared" ref="B252:C252" si="267">SUM(G252,L252,Q252,V252,AA252,AF252,AK252,AP252,AU252,AZ252)</f>
        <v>0</v>
      </c>
      <c r="C252" s="20">
        <f t="shared" si="267"/>
        <v>0</v>
      </c>
      <c r="D252" s="20">
        <f t="shared" si="3"/>
        <v>0</v>
      </c>
      <c r="E252" s="20">
        <f t="shared" si="4"/>
        <v>0</v>
      </c>
      <c r="F252" s="20">
        <f>MAX(0,Overview!$B$11-D252)</f>
        <v>0</v>
      </c>
      <c r="G252" s="20">
        <f t="shared" si="16"/>
        <v>0</v>
      </c>
      <c r="H252" s="20">
        <f>ROUND(G252*Priority!D8/12,2)</f>
        <v>0</v>
      </c>
      <c r="I252" s="20">
        <f>MIN(G252+H252,Priority!E8)</f>
        <v>0</v>
      </c>
      <c r="J252" s="20">
        <f>MIN(MAX(0,G252+H252-I252),MAX(0,Overview!$B$11-SUM(I252,N252,S252,X252,AC252,AH252,AM252,AR252,AW252,BB252)))</f>
        <v>0</v>
      </c>
      <c r="K252" s="20">
        <f t="shared" si="5"/>
        <v>0</v>
      </c>
      <c r="L252" s="20">
        <f t="shared" si="17"/>
        <v>0</v>
      </c>
      <c r="M252" s="20">
        <f>ROUND(L252*Priority!D9/12,2)</f>
        <v>0</v>
      </c>
      <c r="N252" s="20">
        <f>MIN(L252+M252,Priority!E9)</f>
        <v>0</v>
      </c>
      <c r="O252" s="20">
        <f>MIN(MAX(0,L252+M252-N252),MAX(0,Overview!$B$11-SUM(I252,N252,S252,X252,AC252,AH252,AM252,AR252,AW252,BB252)-SUM(J252)))</f>
        <v>0</v>
      </c>
      <c r="P252" s="20">
        <f t="shared" si="6"/>
        <v>0</v>
      </c>
      <c r="Q252" s="20">
        <f t="shared" si="18"/>
        <v>0</v>
      </c>
      <c r="R252" s="20">
        <f>ROUND(Q252*Priority!D10/12,2)</f>
        <v>0</v>
      </c>
      <c r="S252" s="20">
        <f>MIN(Q252+R252,Priority!E10)</f>
        <v>0</v>
      </c>
      <c r="T252" s="20">
        <f>MIN(MAX(0,Q252+R252-S252),MAX(0,Overview!$B$11-SUM(I252,N252,S252,X252,AC252,AH252,AM252,AR252,AW252,BB252)-SUM(J252,O252)))</f>
        <v>0</v>
      </c>
      <c r="U252" s="20">
        <f t="shared" si="7"/>
        <v>0</v>
      </c>
      <c r="V252" s="20">
        <f t="shared" si="19"/>
        <v>0</v>
      </c>
      <c r="W252" s="20">
        <f>ROUND(V252*Priority!D11/12,2)</f>
        <v>0</v>
      </c>
      <c r="X252" s="20">
        <f>MIN(V252+W252,Priority!E11)</f>
        <v>0</v>
      </c>
      <c r="Y252" s="20">
        <f>MIN(MAX(0,V252+W252-X252),MAX(0,Overview!$B$11-SUM(I252,N252,S252,X252,AC252,AH252,AM252,AR252,AW252,BB252)-SUM(J252,O252,T252)))</f>
        <v>0</v>
      </c>
      <c r="Z252" s="20">
        <f t="shared" si="8"/>
        <v>0</v>
      </c>
      <c r="AA252" s="20">
        <f t="shared" si="20"/>
        <v>0</v>
      </c>
      <c r="AB252" s="20">
        <f>ROUND(AA252*Priority!D12/12,2)</f>
        <v>0</v>
      </c>
      <c r="AC252" s="20">
        <f>MIN(AA252+AB252,Priority!E12)</f>
        <v>0</v>
      </c>
      <c r="AD252" s="20">
        <f>MIN(MAX(0,AA252+AB252-AC252),MAX(0,Overview!$B$11-SUM(I252,N252,S252,X252,AC252,AH252,AM252,AR252,AW252,BB252)-SUM(J252,O252,T252,Y252)))</f>
        <v>0</v>
      </c>
      <c r="AE252" s="20">
        <f t="shared" si="9"/>
        <v>0</v>
      </c>
      <c r="AF252" s="20">
        <f t="shared" si="21"/>
        <v>0</v>
      </c>
      <c r="AG252" s="20">
        <f>ROUND(AF252*Priority!D13/12,2)</f>
        <v>0</v>
      </c>
      <c r="AH252" s="20">
        <f>MIN(AF252+AG252,Priority!E13)</f>
        <v>0</v>
      </c>
      <c r="AI252" s="20">
        <f>MIN(MAX(0,AF252+AG252-AH252),MAX(0,Overview!$B$11-SUM(I252,N252,S252,X252,AC252,AH252,AM252,AR252,AW252,BB252)-SUM(J252,O252,T252,Y252,AD252)))</f>
        <v>0</v>
      </c>
      <c r="AJ252" s="20">
        <f t="shared" si="10"/>
        <v>0</v>
      </c>
      <c r="AK252" s="20">
        <f t="shared" si="22"/>
        <v>0</v>
      </c>
      <c r="AL252" s="20">
        <f>ROUND(AK252*Priority!D14/12,2)</f>
        <v>0</v>
      </c>
      <c r="AM252" s="20">
        <f>MIN(AK252+AL252,Priority!E14)</f>
        <v>0</v>
      </c>
      <c r="AN252" s="20">
        <f>MIN(MAX(0,AK252+AL252-AM252),MAX(0,Overview!$B$11-SUM(I252,N252,S252,X252,AC252,AH252,AM252,AR252,AW252,BB252)-SUM(J252,O252,T252,Y252,AD252,AI252)))</f>
        <v>0</v>
      </c>
      <c r="AO252" s="20">
        <f t="shared" si="11"/>
        <v>0</v>
      </c>
      <c r="AP252" s="20">
        <f t="shared" si="23"/>
        <v>0</v>
      </c>
      <c r="AQ252" s="20">
        <f>ROUND(AP252*Priority!D15/12,2)</f>
        <v>0</v>
      </c>
      <c r="AR252" s="20">
        <f>MIN(AP252+AQ252,Priority!E15)</f>
        <v>0</v>
      </c>
      <c r="AS252" s="20">
        <f>MIN(MAX(0,AP252+AQ252-AR252),MAX(0,Overview!$B$11-SUM(I252,N252,S252,X252,AC252,AH252,AM252,AR252,AW252,BB252)-SUM(J252,O252,T252,Y252,AD252,AI252,AN252)))</f>
        <v>0</v>
      </c>
      <c r="AT252" s="20">
        <f t="shared" si="12"/>
        <v>0</v>
      </c>
      <c r="AU252" s="20">
        <f t="shared" si="24"/>
        <v>0</v>
      </c>
      <c r="AV252" s="20">
        <f>ROUND(AU252*Priority!D16/12,2)</f>
        <v>0</v>
      </c>
      <c r="AW252" s="20">
        <f>MIN(AU252+AV252,Priority!E16)</f>
        <v>0</v>
      </c>
      <c r="AX252" s="20">
        <f>MIN(MAX(0,AU252+AV252-AW252),MAX(0,Overview!$B$11-SUM(I252,N252,S252,X252,AC252,AH252,AM252,AR252,AW252,BB252)-SUM(J252,O252,T252,Y252,AD252,AI252,AN252,AS252)))</f>
        <v>0</v>
      </c>
      <c r="AY252" s="20">
        <f t="shared" si="13"/>
        <v>0</v>
      </c>
      <c r="AZ252" s="20">
        <f t="shared" si="25"/>
        <v>0</v>
      </c>
      <c r="BA252" s="20">
        <f>ROUND(AZ252*Priority!D17/12,2)</f>
        <v>0</v>
      </c>
      <c r="BB252" s="20">
        <f>MIN(AZ252+BA252,Priority!E17)</f>
        <v>0</v>
      </c>
      <c r="BC252" s="20">
        <f>MIN(MAX(0,AZ252+BA252-BB252),MAX(0,Overview!$B$11-SUM(I252,N252,S252,X252,AC252,AH252,AM252,AR252,AW252,BB252)-SUM(J252,O252,T252,Y252,AD252,AI252,AN252,AS252,AX252)))</f>
        <v>0</v>
      </c>
      <c r="BD252" s="20">
        <f t="shared" si="14"/>
        <v>0</v>
      </c>
    </row>
    <row r="253" ht="22.5" customHeight="1">
      <c r="A253" s="4">
        <v>246.0</v>
      </c>
      <c r="B253" s="20">
        <f t="shared" ref="B253:C253" si="268">SUM(G253,L253,Q253,V253,AA253,AF253,AK253,AP253,AU253,AZ253)</f>
        <v>0</v>
      </c>
      <c r="C253" s="20">
        <f t="shared" si="268"/>
        <v>0</v>
      </c>
      <c r="D253" s="20">
        <f t="shared" si="3"/>
        <v>0</v>
      </c>
      <c r="E253" s="20">
        <f t="shared" si="4"/>
        <v>0</v>
      </c>
      <c r="F253" s="20">
        <f>MAX(0,Overview!$B$11-D253)</f>
        <v>0</v>
      </c>
      <c r="G253" s="20">
        <f t="shared" si="16"/>
        <v>0</v>
      </c>
      <c r="H253" s="20">
        <f>ROUND(G253*Priority!D8/12,2)</f>
        <v>0</v>
      </c>
      <c r="I253" s="20">
        <f>MIN(G253+H253,Priority!E8)</f>
        <v>0</v>
      </c>
      <c r="J253" s="20">
        <f>MIN(MAX(0,G253+H253-I253),MAX(0,Overview!$B$11-SUM(I253,N253,S253,X253,AC253,AH253,AM253,AR253,AW253,BB253)))</f>
        <v>0</v>
      </c>
      <c r="K253" s="20">
        <f t="shared" si="5"/>
        <v>0</v>
      </c>
      <c r="L253" s="20">
        <f t="shared" si="17"/>
        <v>0</v>
      </c>
      <c r="M253" s="20">
        <f>ROUND(L253*Priority!D9/12,2)</f>
        <v>0</v>
      </c>
      <c r="N253" s="20">
        <f>MIN(L253+M253,Priority!E9)</f>
        <v>0</v>
      </c>
      <c r="O253" s="20">
        <f>MIN(MAX(0,L253+M253-N253),MAX(0,Overview!$B$11-SUM(I253,N253,S253,X253,AC253,AH253,AM253,AR253,AW253,BB253)-SUM(J253)))</f>
        <v>0</v>
      </c>
      <c r="P253" s="20">
        <f t="shared" si="6"/>
        <v>0</v>
      </c>
      <c r="Q253" s="20">
        <f t="shared" si="18"/>
        <v>0</v>
      </c>
      <c r="R253" s="20">
        <f>ROUND(Q253*Priority!D10/12,2)</f>
        <v>0</v>
      </c>
      <c r="S253" s="20">
        <f>MIN(Q253+R253,Priority!E10)</f>
        <v>0</v>
      </c>
      <c r="T253" s="20">
        <f>MIN(MAX(0,Q253+R253-S253),MAX(0,Overview!$B$11-SUM(I253,N253,S253,X253,AC253,AH253,AM253,AR253,AW253,BB253)-SUM(J253,O253)))</f>
        <v>0</v>
      </c>
      <c r="U253" s="20">
        <f t="shared" si="7"/>
        <v>0</v>
      </c>
      <c r="V253" s="20">
        <f t="shared" si="19"/>
        <v>0</v>
      </c>
      <c r="W253" s="20">
        <f>ROUND(V253*Priority!D11/12,2)</f>
        <v>0</v>
      </c>
      <c r="X253" s="20">
        <f>MIN(V253+W253,Priority!E11)</f>
        <v>0</v>
      </c>
      <c r="Y253" s="20">
        <f>MIN(MAX(0,V253+W253-X253),MAX(0,Overview!$B$11-SUM(I253,N253,S253,X253,AC253,AH253,AM253,AR253,AW253,BB253)-SUM(J253,O253,T253)))</f>
        <v>0</v>
      </c>
      <c r="Z253" s="20">
        <f t="shared" si="8"/>
        <v>0</v>
      </c>
      <c r="AA253" s="20">
        <f t="shared" si="20"/>
        <v>0</v>
      </c>
      <c r="AB253" s="20">
        <f>ROUND(AA253*Priority!D12/12,2)</f>
        <v>0</v>
      </c>
      <c r="AC253" s="20">
        <f>MIN(AA253+AB253,Priority!E12)</f>
        <v>0</v>
      </c>
      <c r="AD253" s="20">
        <f>MIN(MAX(0,AA253+AB253-AC253),MAX(0,Overview!$B$11-SUM(I253,N253,S253,X253,AC253,AH253,AM253,AR253,AW253,BB253)-SUM(J253,O253,T253,Y253)))</f>
        <v>0</v>
      </c>
      <c r="AE253" s="20">
        <f t="shared" si="9"/>
        <v>0</v>
      </c>
      <c r="AF253" s="20">
        <f t="shared" si="21"/>
        <v>0</v>
      </c>
      <c r="AG253" s="20">
        <f>ROUND(AF253*Priority!D13/12,2)</f>
        <v>0</v>
      </c>
      <c r="AH253" s="20">
        <f>MIN(AF253+AG253,Priority!E13)</f>
        <v>0</v>
      </c>
      <c r="AI253" s="20">
        <f>MIN(MAX(0,AF253+AG253-AH253),MAX(0,Overview!$B$11-SUM(I253,N253,S253,X253,AC253,AH253,AM253,AR253,AW253,BB253)-SUM(J253,O253,T253,Y253,AD253)))</f>
        <v>0</v>
      </c>
      <c r="AJ253" s="20">
        <f t="shared" si="10"/>
        <v>0</v>
      </c>
      <c r="AK253" s="20">
        <f t="shared" si="22"/>
        <v>0</v>
      </c>
      <c r="AL253" s="20">
        <f>ROUND(AK253*Priority!D14/12,2)</f>
        <v>0</v>
      </c>
      <c r="AM253" s="20">
        <f>MIN(AK253+AL253,Priority!E14)</f>
        <v>0</v>
      </c>
      <c r="AN253" s="20">
        <f>MIN(MAX(0,AK253+AL253-AM253),MAX(0,Overview!$B$11-SUM(I253,N253,S253,X253,AC253,AH253,AM253,AR253,AW253,BB253)-SUM(J253,O253,T253,Y253,AD253,AI253)))</f>
        <v>0</v>
      </c>
      <c r="AO253" s="20">
        <f t="shared" si="11"/>
        <v>0</v>
      </c>
      <c r="AP253" s="20">
        <f t="shared" si="23"/>
        <v>0</v>
      </c>
      <c r="AQ253" s="20">
        <f>ROUND(AP253*Priority!D15/12,2)</f>
        <v>0</v>
      </c>
      <c r="AR253" s="20">
        <f>MIN(AP253+AQ253,Priority!E15)</f>
        <v>0</v>
      </c>
      <c r="AS253" s="20">
        <f>MIN(MAX(0,AP253+AQ253-AR253),MAX(0,Overview!$B$11-SUM(I253,N253,S253,X253,AC253,AH253,AM253,AR253,AW253,BB253)-SUM(J253,O253,T253,Y253,AD253,AI253,AN253)))</f>
        <v>0</v>
      </c>
      <c r="AT253" s="20">
        <f t="shared" si="12"/>
        <v>0</v>
      </c>
      <c r="AU253" s="20">
        <f t="shared" si="24"/>
        <v>0</v>
      </c>
      <c r="AV253" s="20">
        <f>ROUND(AU253*Priority!D16/12,2)</f>
        <v>0</v>
      </c>
      <c r="AW253" s="20">
        <f>MIN(AU253+AV253,Priority!E16)</f>
        <v>0</v>
      </c>
      <c r="AX253" s="20">
        <f>MIN(MAX(0,AU253+AV253-AW253),MAX(0,Overview!$B$11-SUM(I253,N253,S253,X253,AC253,AH253,AM253,AR253,AW253,BB253)-SUM(J253,O253,T253,Y253,AD253,AI253,AN253,AS253)))</f>
        <v>0</v>
      </c>
      <c r="AY253" s="20">
        <f t="shared" si="13"/>
        <v>0</v>
      </c>
      <c r="AZ253" s="20">
        <f t="shared" si="25"/>
        <v>0</v>
      </c>
      <c r="BA253" s="20">
        <f>ROUND(AZ253*Priority!D17/12,2)</f>
        <v>0</v>
      </c>
      <c r="BB253" s="20">
        <f>MIN(AZ253+BA253,Priority!E17)</f>
        <v>0</v>
      </c>
      <c r="BC253" s="20">
        <f>MIN(MAX(0,AZ253+BA253-BB253),MAX(0,Overview!$B$11-SUM(I253,N253,S253,X253,AC253,AH253,AM253,AR253,AW253,BB253)-SUM(J253,O253,T253,Y253,AD253,AI253,AN253,AS253,AX253)))</f>
        <v>0</v>
      </c>
      <c r="BD253" s="20">
        <f t="shared" si="14"/>
        <v>0</v>
      </c>
    </row>
    <row r="254" ht="22.5" customHeight="1">
      <c r="A254" s="4">
        <v>247.0</v>
      </c>
      <c r="B254" s="20">
        <f t="shared" ref="B254:C254" si="269">SUM(G254,L254,Q254,V254,AA254,AF254,AK254,AP254,AU254,AZ254)</f>
        <v>0</v>
      </c>
      <c r="C254" s="20">
        <f t="shared" si="269"/>
        <v>0</v>
      </c>
      <c r="D254" s="20">
        <f t="shared" si="3"/>
        <v>0</v>
      </c>
      <c r="E254" s="20">
        <f t="shared" si="4"/>
        <v>0</v>
      </c>
      <c r="F254" s="20">
        <f>MAX(0,Overview!$B$11-D254)</f>
        <v>0</v>
      </c>
      <c r="G254" s="20">
        <f t="shared" si="16"/>
        <v>0</v>
      </c>
      <c r="H254" s="20">
        <f>ROUND(G254*Priority!D8/12,2)</f>
        <v>0</v>
      </c>
      <c r="I254" s="20">
        <f>MIN(G254+H254,Priority!E8)</f>
        <v>0</v>
      </c>
      <c r="J254" s="20">
        <f>MIN(MAX(0,G254+H254-I254),MAX(0,Overview!$B$11-SUM(I254,N254,S254,X254,AC254,AH254,AM254,AR254,AW254,BB254)))</f>
        <v>0</v>
      </c>
      <c r="K254" s="20">
        <f t="shared" si="5"/>
        <v>0</v>
      </c>
      <c r="L254" s="20">
        <f t="shared" si="17"/>
        <v>0</v>
      </c>
      <c r="M254" s="20">
        <f>ROUND(L254*Priority!D9/12,2)</f>
        <v>0</v>
      </c>
      <c r="N254" s="20">
        <f>MIN(L254+M254,Priority!E9)</f>
        <v>0</v>
      </c>
      <c r="O254" s="20">
        <f>MIN(MAX(0,L254+M254-N254),MAX(0,Overview!$B$11-SUM(I254,N254,S254,X254,AC254,AH254,AM254,AR254,AW254,BB254)-SUM(J254)))</f>
        <v>0</v>
      </c>
      <c r="P254" s="20">
        <f t="shared" si="6"/>
        <v>0</v>
      </c>
      <c r="Q254" s="20">
        <f t="shared" si="18"/>
        <v>0</v>
      </c>
      <c r="R254" s="20">
        <f>ROUND(Q254*Priority!D10/12,2)</f>
        <v>0</v>
      </c>
      <c r="S254" s="20">
        <f>MIN(Q254+R254,Priority!E10)</f>
        <v>0</v>
      </c>
      <c r="T254" s="20">
        <f>MIN(MAX(0,Q254+R254-S254),MAX(0,Overview!$B$11-SUM(I254,N254,S254,X254,AC254,AH254,AM254,AR254,AW254,BB254)-SUM(J254,O254)))</f>
        <v>0</v>
      </c>
      <c r="U254" s="20">
        <f t="shared" si="7"/>
        <v>0</v>
      </c>
      <c r="V254" s="20">
        <f t="shared" si="19"/>
        <v>0</v>
      </c>
      <c r="W254" s="20">
        <f>ROUND(V254*Priority!D11/12,2)</f>
        <v>0</v>
      </c>
      <c r="X254" s="20">
        <f>MIN(V254+W254,Priority!E11)</f>
        <v>0</v>
      </c>
      <c r="Y254" s="20">
        <f>MIN(MAX(0,V254+W254-X254),MAX(0,Overview!$B$11-SUM(I254,N254,S254,X254,AC254,AH254,AM254,AR254,AW254,BB254)-SUM(J254,O254,T254)))</f>
        <v>0</v>
      </c>
      <c r="Z254" s="20">
        <f t="shared" si="8"/>
        <v>0</v>
      </c>
      <c r="AA254" s="20">
        <f t="shared" si="20"/>
        <v>0</v>
      </c>
      <c r="AB254" s="20">
        <f>ROUND(AA254*Priority!D12/12,2)</f>
        <v>0</v>
      </c>
      <c r="AC254" s="20">
        <f>MIN(AA254+AB254,Priority!E12)</f>
        <v>0</v>
      </c>
      <c r="AD254" s="20">
        <f>MIN(MAX(0,AA254+AB254-AC254),MAX(0,Overview!$B$11-SUM(I254,N254,S254,X254,AC254,AH254,AM254,AR254,AW254,BB254)-SUM(J254,O254,T254,Y254)))</f>
        <v>0</v>
      </c>
      <c r="AE254" s="20">
        <f t="shared" si="9"/>
        <v>0</v>
      </c>
      <c r="AF254" s="20">
        <f t="shared" si="21"/>
        <v>0</v>
      </c>
      <c r="AG254" s="20">
        <f>ROUND(AF254*Priority!D13/12,2)</f>
        <v>0</v>
      </c>
      <c r="AH254" s="20">
        <f>MIN(AF254+AG254,Priority!E13)</f>
        <v>0</v>
      </c>
      <c r="AI254" s="20">
        <f>MIN(MAX(0,AF254+AG254-AH254),MAX(0,Overview!$B$11-SUM(I254,N254,S254,X254,AC254,AH254,AM254,AR254,AW254,BB254)-SUM(J254,O254,T254,Y254,AD254)))</f>
        <v>0</v>
      </c>
      <c r="AJ254" s="20">
        <f t="shared" si="10"/>
        <v>0</v>
      </c>
      <c r="AK254" s="20">
        <f t="shared" si="22"/>
        <v>0</v>
      </c>
      <c r="AL254" s="20">
        <f>ROUND(AK254*Priority!D14/12,2)</f>
        <v>0</v>
      </c>
      <c r="AM254" s="20">
        <f>MIN(AK254+AL254,Priority!E14)</f>
        <v>0</v>
      </c>
      <c r="AN254" s="20">
        <f>MIN(MAX(0,AK254+AL254-AM254),MAX(0,Overview!$B$11-SUM(I254,N254,S254,X254,AC254,AH254,AM254,AR254,AW254,BB254)-SUM(J254,O254,T254,Y254,AD254,AI254)))</f>
        <v>0</v>
      </c>
      <c r="AO254" s="20">
        <f t="shared" si="11"/>
        <v>0</v>
      </c>
      <c r="AP254" s="20">
        <f t="shared" si="23"/>
        <v>0</v>
      </c>
      <c r="AQ254" s="20">
        <f>ROUND(AP254*Priority!D15/12,2)</f>
        <v>0</v>
      </c>
      <c r="AR254" s="20">
        <f>MIN(AP254+AQ254,Priority!E15)</f>
        <v>0</v>
      </c>
      <c r="AS254" s="20">
        <f>MIN(MAX(0,AP254+AQ254-AR254),MAX(0,Overview!$B$11-SUM(I254,N254,S254,X254,AC254,AH254,AM254,AR254,AW254,BB254)-SUM(J254,O254,T254,Y254,AD254,AI254,AN254)))</f>
        <v>0</v>
      </c>
      <c r="AT254" s="20">
        <f t="shared" si="12"/>
        <v>0</v>
      </c>
      <c r="AU254" s="20">
        <f t="shared" si="24"/>
        <v>0</v>
      </c>
      <c r="AV254" s="20">
        <f>ROUND(AU254*Priority!D16/12,2)</f>
        <v>0</v>
      </c>
      <c r="AW254" s="20">
        <f>MIN(AU254+AV254,Priority!E16)</f>
        <v>0</v>
      </c>
      <c r="AX254" s="20">
        <f>MIN(MAX(0,AU254+AV254-AW254),MAX(0,Overview!$B$11-SUM(I254,N254,S254,X254,AC254,AH254,AM254,AR254,AW254,BB254)-SUM(J254,O254,T254,Y254,AD254,AI254,AN254,AS254)))</f>
        <v>0</v>
      </c>
      <c r="AY254" s="20">
        <f t="shared" si="13"/>
        <v>0</v>
      </c>
      <c r="AZ254" s="20">
        <f t="shared" si="25"/>
        <v>0</v>
      </c>
      <c r="BA254" s="20">
        <f>ROUND(AZ254*Priority!D17/12,2)</f>
        <v>0</v>
      </c>
      <c r="BB254" s="20">
        <f>MIN(AZ254+BA254,Priority!E17)</f>
        <v>0</v>
      </c>
      <c r="BC254" s="20">
        <f>MIN(MAX(0,AZ254+BA254-BB254),MAX(0,Overview!$B$11-SUM(I254,N254,S254,X254,AC254,AH254,AM254,AR254,AW254,BB254)-SUM(J254,O254,T254,Y254,AD254,AI254,AN254,AS254,AX254)))</f>
        <v>0</v>
      </c>
      <c r="BD254" s="20">
        <f t="shared" si="14"/>
        <v>0</v>
      </c>
    </row>
    <row r="255" ht="22.5" customHeight="1">
      <c r="A255" s="4">
        <v>248.0</v>
      </c>
      <c r="B255" s="20">
        <f t="shared" ref="B255:C255" si="270">SUM(G255,L255,Q255,V255,AA255,AF255,AK255,AP255,AU255,AZ255)</f>
        <v>0</v>
      </c>
      <c r="C255" s="20">
        <f t="shared" si="270"/>
        <v>0</v>
      </c>
      <c r="D255" s="20">
        <f t="shared" si="3"/>
        <v>0</v>
      </c>
      <c r="E255" s="20">
        <f t="shared" si="4"/>
        <v>0</v>
      </c>
      <c r="F255" s="20">
        <f>MAX(0,Overview!$B$11-D255)</f>
        <v>0</v>
      </c>
      <c r="G255" s="20">
        <f t="shared" si="16"/>
        <v>0</v>
      </c>
      <c r="H255" s="20">
        <f>ROUND(G255*Priority!D8/12,2)</f>
        <v>0</v>
      </c>
      <c r="I255" s="20">
        <f>MIN(G255+H255,Priority!E8)</f>
        <v>0</v>
      </c>
      <c r="J255" s="20">
        <f>MIN(MAX(0,G255+H255-I255),MAX(0,Overview!$B$11-SUM(I255,N255,S255,X255,AC255,AH255,AM255,AR255,AW255,BB255)))</f>
        <v>0</v>
      </c>
      <c r="K255" s="20">
        <f t="shared" si="5"/>
        <v>0</v>
      </c>
      <c r="L255" s="20">
        <f t="shared" si="17"/>
        <v>0</v>
      </c>
      <c r="M255" s="20">
        <f>ROUND(L255*Priority!D9/12,2)</f>
        <v>0</v>
      </c>
      <c r="N255" s="20">
        <f>MIN(L255+M255,Priority!E9)</f>
        <v>0</v>
      </c>
      <c r="O255" s="20">
        <f>MIN(MAX(0,L255+M255-N255),MAX(0,Overview!$B$11-SUM(I255,N255,S255,X255,AC255,AH255,AM255,AR255,AW255,BB255)-SUM(J255)))</f>
        <v>0</v>
      </c>
      <c r="P255" s="20">
        <f t="shared" si="6"/>
        <v>0</v>
      </c>
      <c r="Q255" s="20">
        <f t="shared" si="18"/>
        <v>0</v>
      </c>
      <c r="R255" s="20">
        <f>ROUND(Q255*Priority!D10/12,2)</f>
        <v>0</v>
      </c>
      <c r="S255" s="20">
        <f>MIN(Q255+R255,Priority!E10)</f>
        <v>0</v>
      </c>
      <c r="T255" s="20">
        <f>MIN(MAX(0,Q255+R255-S255),MAX(0,Overview!$B$11-SUM(I255,N255,S255,X255,AC255,AH255,AM255,AR255,AW255,BB255)-SUM(J255,O255)))</f>
        <v>0</v>
      </c>
      <c r="U255" s="20">
        <f t="shared" si="7"/>
        <v>0</v>
      </c>
      <c r="V255" s="20">
        <f t="shared" si="19"/>
        <v>0</v>
      </c>
      <c r="W255" s="20">
        <f>ROUND(V255*Priority!D11/12,2)</f>
        <v>0</v>
      </c>
      <c r="X255" s="20">
        <f>MIN(V255+W255,Priority!E11)</f>
        <v>0</v>
      </c>
      <c r="Y255" s="20">
        <f>MIN(MAX(0,V255+W255-X255),MAX(0,Overview!$B$11-SUM(I255,N255,S255,X255,AC255,AH255,AM255,AR255,AW255,BB255)-SUM(J255,O255,T255)))</f>
        <v>0</v>
      </c>
      <c r="Z255" s="20">
        <f t="shared" si="8"/>
        <v>0</v>
      </c>
      <c r="AA255" s="20">
        <f t="shared" si="20"/>
        <v>0</v>
      </c>
      <c r="AB255" s="20">
        <f>ROUND(AA255*Priority!D12/12,2)</f>
        <v>0</v>
      </c>
      <c r="AC255" s="20">
        <f>MIN(AA255+AB255,Priority!E12)</f>
        <v>0</v>
      </c>
      <c r="AD255" s="20">
        <f>MIN(MAX(0,AA255+AB255-AC255),MAX(0,Overview!$B$11-SUM(I255,N255,S255,X255,AC255,AH255,AM255,AR255,AW255,BB255)-SUM(J255,O255,T255,Y255)))</f>
        <v>0</v>
      </c>
      <c r="AE255" s="20">
        <f t="shared" si="9"/>
        <v>0</v>
      </c>
      <c r="AF255" s="20">
        <f t="shared" si="21"/>
        <v>0</v>
      </c>
      <c r="AG255" s="20">
        <f>ROUND(AF255*Priority!D13/12,2)</f>
        <v>0</v>
      </c>
      <c r="AH255" s="20">
        <f>MIN(AF255+AG255,Priority!E13)</f>
        <v>0</v>
      </c>
      <c r="AI255" s="20">
        <f>MIN(MAX(0,AF255+AG255-AH255),MAX(0,Overview!$B$11-SUM(I255,N255,S255,X255,AC255,AH255,AM255,AR255,AW255,BB255)-SUM(J255,O255,T255,Y255,AD255)))</f>
        <v>0</v>
      </c>
      <c r="AJ255" s="20">
        <f t="shared" si="10"/>
        <v>0</v>
      </c>
      <c r="AK255" s="20">
        <f t="shared" si="22"/>
        <v>0</v>
      </c>
      <c r="AL255" s="20">
        <f>ROUND(AK255*Priority!D14/12,2)</f>
        <v>0</v>
      </c>
      <c r="AM255" s="20">
        <f>MIN(AK255+AL255,Priority!E14)</f>
        <v>0</v>
      </c>
      <c r="AN255" s="20">
        <f>MIN(MAX(0,AK255+AL255-AM255),MAX(0,Overview!$B$11-SUM(I255,N255,S255,X255,AC255,AH255,AM255,AR255,AW255,BB255)-SUM(J255,O255,T255,Y255,AD255,AI255)))</f>
        <v>0</v>
      </c>
      <c r="AO255" s="20">
        <f t="shared" si="11"/>
        <v>0</v>
      </c>
      <c r="AP255" s="20">
        <f t="shared" si="23"/>
        <v>0</v>
      </c>
      <c r="AQ255" s="20">
        <f>ROUND(AP255*Priority!D15/12,2)</f>
        <v>0</v>
      </c>
      <c r="AR255" s="20">
        <f>MIN(AP255+AQ255,Priority!E15)</f>
        <v>0</v>
      </c>
      <c r="AS255" s="20">
        <f>MIN(MAX(0,AP255+AQ255-AR255),MAX(0,Overview!$B$11-SUM(I255,N255,S255,X255,AC255,AH255,AM255,AR255,AW255,BB255)-SUM(J255,O255,T255,Y255,AD255,AI255,AN255)))</f>
        <v>0</v>
      </c>
      <c r="AT255" s="20">
        <f t="shared" si="12"/>
        <v>0</v>
      </c>
      <c r="AU255" s="20">
        <f t="shared" si="24"/>
        <v>0</v>
      </c>
      <c r="AV255" s="20">
        <f>ROUND(AU255*Priority!D16/12,2)</f>
        <v>0</v>
      </c>
      <c r="AW255" s="20">
        <f>MIN(AU255+AV255,Priority!E16)</f>
        <v>0</v>
      </c>
      <c r="AX255" s="20">
        <f>MIN(MAX(0,AU255+AV255-AW255),MAX(0,Overview!$B$11-SUM(I255,N255,S255,X255,AC255,AH255,AM255,AR255,AW255,BB255)-SUM(J255,O255,T255,Y255,AD255,AI255,AN255,AS255)))</f>
        <v>0</v>
      </c>
      <c r="AY255" s="20">
        <f t="shared" si="13"/>
        <v>0</v>
      </c>
      <c r="AZ255" s="20">
        <f t="shared" si="25"/>
        <v>0</v>
      </c>
      <c r="BA255" s="20">
        <f>ROUND(AZ255*Priority!D17/12,2)</f>
        <v>0</v>
      </c>
      <c r="BB255" s="20">
        <f>MIN(AZ255+BA255,Priority!E17)</f>
        <v>0</v>
      </c>
      <c r="BC255" s="20">
        <f>MIN(MAX(0,AZ255+BA255-BB255),MAX(0,Overview!$B$11-SUM(I255,N255,S255,X255,AC255,AH255,AM255,AR255,AW255,BB255)-SUM(J255,O255,T255,Y255,AD255,AI255,AN255,AS255,AX255)))</f>
        <v>0</v>
      </c>
      <c r="BD255" s="20">
        <f t="shared" si="14"/>
        <v>0</v>
      </c>
    </row>
    <row r="256" ht="22.5" customHeight="1">
      <c r="A256" s="4">
        <v>249.0</v>
      </c>
      <c r="B256" s="20">
        <f t="shared" ref="B256:C256" si="271">SUM(G256,L256,Q256,V256,AA256,AF256,AK256,AP256,AU256,AZ256)</f>
        <v>0</v>
      </c>
      <c r="C256" s="20">
        <f t="shared" si="271"/>
        <v>0</v>
      </c>
      <c r="D256" s="20">
        <f t="shared" si="3"/>
        <v>0</v>
      </c>
      <c r="E256" s="20">
        <f t="shared" si="4"/>
        <v>0</v>
      </c>
      <c r="F256" s="20">
        <f>MAX(0,Overview!$B$11-D256)</f>
        <v>0</v>
      </c>
      <c r="G256" s="20">
        <f t="shared" si="16"/>
        <v>0</v>
      </c>
      <c r="H256" s="20">
        <f>ROUND(G256*Priority!D8/12,2)</f>
        <v>0</v>
      </c>
      <c r="I256" s="20">
        <f>MIN(G256+H256,Priority!E8)</f>
        <v>0</v>
      </c>
      <c r="J256" s="20">
        <f>MIN(MAX(0,G256+H256-I256),MAX(0,Overview!$B$11-SUM(I256,N256,S256,X256,AC256,AH256,AM256,AR256,AW256,BB256)))</f>
        <v>0</v>
      </c>
      <c r="K256" s="20">
        <f t="shared" si="5"/>
        <v>0</v>
      </c>
      <c r="L256" s="20">
        <f t="shared" si="17"/>
        <v>0</v>
      </c>
      <c r="M256" s="20">
        <f>ROUND(L256*Priority!D9/12,2)</f>
        <v>0</v>
      </c>
      <c r="N256" s="20">
        <f>MIN(L256+M256,Priority!E9)</f>
        <v>0</v>
      </c>
      <c r="O256" s="20">
        <f>MIN(MAX(0,L256+M256-N256),MAX(0,Overview!$B$11-SUM(I256,N256,S256,X256,AC256,AH256,AM256,AR256,AW256,BB256)-SUM(J256)))</f>
        <v>0</v>
      </c>
      <c r="P256" s="20">
        <f t="shared" si="6"/>
        <v>0</v>
      </c>
      <c r="Q256" s="20">
        <f t="shared" si="18"/>
        <v>0</v>
      </c>
      <c r="R256" s="20">
        <f>ROUND(Q256*Priority!D10/12,2)</f>
        <v>0</v>
      </c>
      <c r="S256" s="20">
        <f>MIN(Q256+R256,Priority!E10)</f>
        <v>0</v>
      </c>
      <c r="T256" s="20">
        <f>MIN(MAX(0,Q256+R256-S256),MAX(0,Overview!$B$11-SUM(I256,N256,S256,X256,AC256,AH256,AM256,AR256,AW256,BB256)-SUM(J256,O256)))</f>
        <v>0</v>
      </c>
      <c r="U256" s="20">
        <f t="shared" si="7"/>
        <v>0</v>
      </c>
      <c r="V256" s="20">
        <f t="shared" si="19"/>
        <v>0</v>
      </c>
      <c r="W256" s="20">
        <f>ROUND(V256*Priority!D11/12,2)</f>
        <v>0</v>
      </c>
      <c r="X256" s="20">
        <f>MIN(V256+W256,Priority!E11)</f>
        <v>0</v>
      </c>
      <c r="Y256" s="20">
        <f>MIN(MAX(0,V256+W256-X256),MAX(0,Overview!$B$11-SUM(I256,N256,S256,X256,AC256,AH256,AM256,AR256,AW256,BB256)-SUM(J256,O256,T256)))</f>
        <v>0</v>
      </c>
      <c r="Z256" s="20">
        <f t="shared" si="8"/>
        <v>0</v>
      </c>
      <c r="AA256" s="20">
        <f t="shared" si="20"/>
        <v>0</v>
      </c>
      <c r="AB256" s="20">
        <f>ROUND(AA256*Priority!D12/12,2)</f>
        <v>0</v>
      </c>
      <c r="AC256" s="20">
        <f>MIN(AA256+AB256,Priority!E12)</f>
        <v>0</v>
      </c>
      <c r="AD256" s="20">
        <f>MIN(MAX(0,AA256+AB256-AC256),MAX(0,Overview!$B$11-SUM(I256,N256,S256,X256,AC256,AH256,AM256,AR256,AW256,BB256)-SUM(J256,O256,T256,Y256)))</f>
        <v>0</v>
      </c>
      <c r="AE256" s="20">
        <f t="shared" si="9"/>
        <v>0</v>
      </c>
      <c r="AF256" s="20">
        <f t="shared" si="21"/>
        <v>0</v>
      </c>
      <c r="AG256" s="20">
        <f>ROUND(AF256*Priority!D13/12,2)</f>
        <v>0</v>
      </c>
      <c r="AH256" s="20">
        <f>MIN(AF256+AG256,Priority!E13)</f>
        <v>0</v>
      </c>
      <c r="AI256" s="20">
        <f>MIN(MAX(0,AF256+AG256-AH256),MAX(0,Overview!$B$11-SUM(I256,N256,S256,X256,AC256,AH256,AM256,AR256,AW256,BB256)-SUM(J256,O256,T256,Y256,AD256)))</f>
        <v>0</v>
      </c>
      <c r="AJ256" s="20">
        <f t="shared" si="10"/>
        <v>0</v>
      </c>
      <c r="AK256" s="20">
        <f t="shared" si="22"/>
        <v>0</v>
      </c>
      <c r="AL256" s="20">
        <f>ROUND(AK256*Priority!D14/12,2)</f>
        <v>0</v>
      </c>
      <c r="AM256" s="20">
        <f>MIN(AK256+AL256,Priority!E14)</f>
        <v>0</v>
      </c>
      <c r="AN256" s="20">
        <f>MIN(MAX(0,AK256+AL256-AM256),MAX(0,Overview!$B$11-SUM(I256,N256,S256,X256,AC256,AH256,AM256,AR256,AW256,BB256)-SUM(J256,O256,T256,Y256,AD256,AI256)))</f>
        <v>0</v>
      </c>
      <c r="AO256" s="20">
        <f t="shared" si="11"/>
        <v>0</v>
      </c>
      <c r="AP256" s="20">
        <f t="shared" si="23"/>
        <v>0</v>
      </c>
      <c r="AQ256" s="20">
        <f>ROUND(AP256*Priority!D15/12,2)</f>
        <v>0</v>
      </c>
      <c r="AR256" s="20">
        <f>MIN(AP256+AQ256,Priority!E15)</f>
        <v>0</v>
      </c>
      <c r="AS256" s="20">
        <f>MIN(MAX(0,AP256+AQ256-AR256),MAX(0,Overview!$B$11-SUM(I256,N256,S256,X256,AC256,AH256,AM256,AR256,AW256,BB256)-SUM(J256,O256,T256,Y256,AD256,AI256,AN256)))</f>
        <v>0</v>
      </c>
      <c r="AT256" s="20">
        <f t="shared" si="12"/>
        <v>0</v>
      </c>
      <c r="AU256" s="20">
        <f t="shared" si="24"/>
        <v>0</v>
      </c>
      <c r="AV256" s="20">
        <f>ROUND(AU256*Priority!D16/12,2)</f>
        <v>0</v>
      </c>
      <c r="AW256" s="20">
        <f>MIN(AU256+AV256,Priority!E16)</f>
        <v>0</v>
      </c>
      <c r="AX256" s="20">
        <f>MIN(MAX(0,AU256+AV256-AW256),MAX(0,Overview!$B$11-SUM(I256,N256,S256,X256,AC256,AH256,AM256,AR256,AW256,BB256)-SUM(J256,O256,T256,Y256,AD256,AI256,AN256,AS256)))</f>
        <v>0</v>
      </c>
      <c r="AY256" s="20">
        <f t="shared" si="13"/>
        <v>0</v>
      </c>
      <c r="AZ256" s="20">
        <f t="shared" si="25"/>
        <v>0</v>
      </c>
      <c r="BA256" s="20">
        <f>ROUND(AZ256*Priority!D17/12,2)</f>
        <v>0</v>
      </c>
      <c r="BB256" s="20">
        <f>MIN(AZ256+BA256,Priority!E17)</f>
        <v>0</v>
      </c>
      <c r="BC256" s="20">
        <f>MIN(MAX(0,AZ256+BA256-BB256),MAX(0,Overview!$B$11-SUM(I256,N256,S256,X256,AC256,AH256,AM256,AR256,AW256,BB256)-SUM(J256,O256,T256,Y256,AD256,AI256,AN256,AS256,AX256)))</f>
        <v>0</v>
      </c>
      <c r="BD256" s="20">
        <f t="shared" si="14"/>
        <v>0</v>
      </c>
    </row>
    <row r="257" ht="22.5" customHeight="1">
      <c r="A257" s="4">
        <v>250.0</v>
      </c>
      <c r="B257" s="20">
        <f t="shared" ref="B257:C257" si="272">SUM(G257,L257,Q257,V257,AA257,AF257,AK257,AP257,AU257,AZ257)</f>
        <v>0</v>
      </c>
      <c r="C257" s="20">
        <f t="shared" si="272"/>
        <v>0</v>
      </c>
      <c r="D257" s="20">
        <f t="shared" si="3"/>
        <v>0</v>
      </c>
      <c r="E257" s="20">
        <f t="shared" si="4"/>
        <v>0</v>
      </c>
      <c r="F257" s="20">
        <f>MAX(0,Overview!$B$11-D257)</f>
        <v>0</v>
      </c>
      <c r="G257" s="20">
        <f t="shared" si="16"/>
        <v>0</v>
      </c>
      <c r="H257" s="20">
        <f>ROUND(G257*Priority!D8/12,2)</f>
        <v>0</v>
      </c>
      <c r="I257" s="20">
        <f>MIN(G257+H257,Priority!E8)</f>
        <v>0</v>
      </c>
      <c r="J257" s="20">
        <f>MIN(MAX(0,G257+H257-I257),MAX(0,Overview!$B$11-SUM(I257,N257,S257,X257,AC257,AH257,AM257,AR257,AW257,BB257)))</f>
        <v>0</v>
      </c>
      <c r="K257" s="20">
        <f t="shared" si="5"/>
        <v>0</v>
      </c>
      <c r="L257" s="20">
        <f t="shared" si="17"/>
        <v>0</v>
      </c>
      <c r="M257" s="20">
        <f>ROUND(L257*Priority!D9/12,2)</f>
        <v>0</v>
      </c>
      <c r="N257" s="20">
        <f>MIN(L257+M257,Priority!E9)</f>
        <v>0</v>
      </c>
      <c r="O257" s="20">
        <f>MIN(MAX(0,L257+M257-N257),MAX(0,Overview!$B$11-SUM(I257,N257,S257,X257,AC257,AH257,AM257,AR257,AW257,BB257)-SUM(J257)))</f>
        <v>0</v>
      </c>
      <c r="P257" s="20">
        <f t="shared" si="6"/>
        <v>0</v>
      </c>
      <c r="Q257" s="20">
        <f t="shared" si="18"/>
        <v>0</v>
      </c>
      <c r="R257" s="20">
        <f>ROUND(Q257*Priority!D10/12,2)</f>
        <v>0</v>
      </c>
      <c r="S257" s="20">
        <f>MIN(Q257+R257,Priority!E10)</f>
        <v>0</v>
      </c>
      <c r="T257" s="20">
        <f>MIN(MAX(0,Q257+R257-S257),MAX(0,Overview!$B$11-SUM(I257,N257,S257,X257,AC257,AH257,AM257,AR257,AW257,BB257)-SUM(J257,O257)))</f>
        <v>0</v>
      </c>
      <c r="U257" s="20">
        <f t="shared" si="7"/>
        <v>0</v>
      </c>
      <c r="V257" s="20">
        <f t="shared" si="19"/>
        <v>0</v>
      </c>
      <c r="W257" s="20">
        <f>ROUND(V257*Priority!D11/12,2)</f>
        <v>0</v>
      </c>
      <c r="X257" s="20">
        <f>MIN(V257+W257,Priority!E11)</f>
        <v>0</v>
      </c>
      <c r="Y257" s="20">
        <f>MIN(MAX(0,V257+W257-X257),MAX(0,Overview!$B$11-SUM(I257,N257,S257,X257,AC257,AH257,AM257,AR257,AW257,BB257)-SUM(J257,O257,T257)))</f>
        <v>0</v>
      </c>
      <c r="Z257" s="20">
        <f t="shared" si="8"/>
        <v>0</v>
      </c>
      <c r="AA257" s="20">
        <f t="shared" si="20"/>
        <v>0</v>
      </c>
      <c r="AB257" s="20">
        <f>ROUND(AA257*Priority!D12/12,2)</f>
        <v>0</v>
      </c>
      <c r="AC257" s="20">
        <f>MIN(AA257+AB257,Priority!E12)</f>
        <v>0</v>
      </c>
      <c r="AD257" s="20">
        <f>MIN(MAX(0,AA257+AB257-AC257),MAX(0,Overview!$B$11-SUM(I257,N257,S257,X257,AC257,AH257,AM257,AR257,AW257,BB257)-SUM(J257,O257,T257,Y257)))</f>
        <v>0</v>
      </c>
      <c r="AE257" s="20">
        <f t="shared" si="9"/>
        <v>0</v>
      </c>
      <c r="AF257" s="20">
        <f t="shared" si="21"/>
        <v>0</v>
      </c>
      <c r="AG257" s="20">
        <f>ROUND(AF257*Priority!D13/12,2)</f>
        <v>0</v>
      </c>
      <c r="AH257" s="20">
        <f>MIN(AF257+AG257,Priority!E13)</f>
        <v>0</v>
      </c>
      <c r="AI257" s="20">
        <f>MIN(MAX(0,AF257+AG257-AH257),MAX(0,Overview!$B$11-SUM(I257,N257,S257,X257,AC257,AH257,AM257,AR257,AW257,BB257)-SUM(J257,O257,T257,Y257,AD257)))</f>
        <v>0</v>
      </c>
      <c r="AJ257" s="20">
        <f t="shared" si="10"/>
        <v>0</v>
      </c>
      <c r="AK257" s="20">
        <f t="shared" si="22"/>
        <v>0</v>
      </c>
      <c r="AL257" s="20">
        <f>ROUND(AK257*Priority!D14/12,2)</f>
        <v>0</v>
      </c>
      <c r="AM257" s="20">
        <f>MIN(AK257+AL257,Priority!E14)</f>
        <v>0</v>
      </c>
      <c r="AN257" s="20">
        <f>MIN(MAX(0,AK257+AL257-AM257),MAX(0,Overview!$B$11-SUM(I257,N257,S257,X257,AC257,AH257,AM257,AR257,AW257,BB257)-SUM(J257,O257,T257,Y257,AD257,AI257)))</f>
        <v>0</v>
      </c>
      <c r="AO257" s="20">
        <f t="shared" si="11"/>
        <v>0</v>
      </c>
      <c r="AP257" s="20">
        <f t="shared" si="23"/>
        <v>0</v>
      </c>
      <c r="AQ257" s="20">
        <f>ROUND(AP257*Priority!D15/12,2)</f>
        <v>0</v>
      </c>
      <c r="AR257" s="20">
        <f>MIN(AP257+AQ257,Priority!E15)</f>
        <v>0</v>
      </c>
      <c r="AS257" s="20">
        <f>MIN(MAX(0,AP257+AQ257-AR257),MAX(0,Overview!$B$11-SUM(I257,N257,S257,X257,AC257,AH257,AM257,AR257,AW257,BB257)-SUM(J257,O257,T257,Y257,AD257,AI257,AN257)))</f>
        <v>0</v>
      </c>
      <c r="AT257" s="20">
        <f t="shared" si="12"/>
        <v>0</v>
      </c>
      <c r="AU257" s="20">
        <f t="shared" si="24"/>
        <v>0</v>
      </c>
      <c r="AV257" s="20">
        <f>ROUND(AU257*Priority!D16/12,2)</f>
        <v>0</v>
      </c>
      <c r="AW257" s="20">
        <f>MIN(AU257+AV257,Priority!E16)</f>
        <v>0</v>
      </c>
      <c r="AX257" s="20">
        <f>MIN(MAX(0,AU257+AV257-AW257),MAX(0,Overview!$B$11-SUM(I257,N257,S257,X257,AC257,AH257,AM257,AR257,AW257,BB257)-SUM(J257,O257,T257,Y257,AD257,AI257,AN257,AS257)))</f>
        <v>0</v>
      </c>
      <c r="AY257" s="20">
        <f t="shared" si="13"/>
        <v>0</v>
      </c>
      <c r="AZ257" s="20">
        <f t="shared" si="25"/>
        <v>0</v>
      </c>
      <c r="BA257" s="20">
        <f>ROUND(AZ257*Priority!D17/12,2)</f>
        <v>0</v>
      </c>
      <c r="BB257" s="20">
        <f>MIN(AZ257+BA257,Priority!E17)</f>
        <v>0</v>
      </c>
      <c r="BC257" s="20">
        <f>MIN(MAX(0,AZ257+BA257-BB257),MAX(0,Overview!$B$11-SUM(I257,N257,S257,X257,AC257,AH257,AM257,AR257,AW257,BB257)-SUM(J257,O257,T257,Y257,AD257,AI257,AN257,AS257,AX257)))</f>
        <v>0</v>
      </c>
      <c r="BD257" s="20">
        <f t="shared" si="14"/>
        <v>0</v>
      </c>
    </row>
    <row r="258" ht="22.5" customHeight="1">
      <c r="A258" s="4">
        <v>251.0</v>
      </c>
      <c r="B258" s="20">
        <f t="shared" ref="B258:C258" si="273">SUM(G258,L258,Q258,V258,AA258,AF258,AK258,AP258,AU258,AZ258)</f>
        <v>0</v>
      </c>
      <c r="C258" s="20">
        <f t="shared" si="273"/>
        <v>0</v>
      </c>
      <c r="D258" s="20">
        <f t="shared" si="3"/>
        <v>0</v>
      </c>
      <c r="E258" s="20">
        <f t="shared" si="4"/>
        <v>0</v>
      </c>
      <c r="F258" s="20">
        <f>MAX(0,Overview!$B$11-D258)</f>
        <v>0</v>
      </c>
      <c r="G258" s="20">
        <f t="shared" si="16"/>
        <v>0</v>
      </c>
      <c r="H258" s="20">
        <f>ROUND(G258*Priority!D8/12,2)</f>
        <v>0</v>
      </c>
      <c r="I258" s="20">
        <f>MIN(G258+H258,Priority!E8)</f>
        <v>0</v>
      </c>
      <c r="J258" s="20">
        <f>MIN(MAX(0,G258+H258-I258),MAX(0,Overview!$B$11-SUM(I258,N258,S258,X258,AC258,AH258,AM258,AR258,AW258,BB258)))</f>
        <v>0</v>
      </c>
      <c r="K258" s="20">
        <f t="shared" si="5"/>
        <v>0</v>
      </c>
      <c r="L258" s="20">
        <f t="shared" si="17"/>
        <v>0</v>
      </c>
      <c r="M258" s="20">
        <f>ROUND(L258*Priority!D9/12,2)</f>
        <v>0</v>
      </c>
      <c r="N258" s="20">
        <f>MIN(L258+M258,Priority!E9)</f>
        <v>0</v>
      </c>
      <c r="O258" s="20">
        <f>MIN(MAX(0,L258+M258-N258),MAX(0,Overview!$B$11-SUM(I258,N258,S258,X258,AC258,AH258,AM258,AR258,AW258,BB258)-SUM(J258)))</f>
        <v>0</v>
      </c>
      <c r="P258" s="20">
        <f t="shared" si="6"/>
        <v>0</v>
      </c>
      <c r="Q258" s="20">
        <f t="shared" si="18"/>
        <v>0</v>
      </c>
      <c r="R258" s="20">
        <f>ROUND(Q258*Priority!D10/12,2)</f>
        <v>0</v>
      </c>
      <c r="S258" s="20">
        <f>MIN(Q258+R258,Priority!E10)</f>
        <v>0</v>
      </c>
      <c r="T258" s="20">
        <f>MIN(MAX(0,Q258+R258-S258),MAX(0,Overview!$B$11-SUM(I258,N258,S258,X258,AC258,AH258,AM258,AR258,AW258,BB258)-SUM(J258,O258)))</f>
        <v>0</v>
      </c>
      <c r="U258" s="20">
        <f t="shared" si="7"/>
        <v>0</v>
      </c>
      <c r="V258" s="20">
        <f t="shared" si="19"/>
        <v>0</v>
      </c>
      <c r="W258" s="20">
        <f>ROUND(V258*Priority!D11/12,2)</f>
        <v>0</v>
      </c>
      <c r="X258" s="20">
        <f>MIN(V258+W258,Priority!E11)</f>
        <v>0</v>
      </c>
      <c r="Y258" s="20">
        <f>MIN(MAX(0,V258+W258-X258),MAX(0,Overview!$B$11-SUM(I258,N258,S258,X258,AC258,AH258,AM258,AR258,AW258,BB258)-SUM(J258,O258,T258)))</f>
        <v>0</v>
      </c>
      <c r="Z258" s="20">
        <f t="shared" si="8"/>
        <v>0</v>
      </c>
      <c r="AA258" s="20">
        <f t="shared" si="20"/>
        <v>0</v>
      </c>
      <c r="AB258" s="20">
        <f>ROUND(AA258*Priority!D12/12,2)</f>
        <v>0</v>
      </c>
      <c r="AC258" s="20">
        <f>MIN(AA258+AB258,Priority!E12)</f>
        <v>0</v>
      </c>
      <c r="AD258" s="20">
        <f>MIN(MAX(0,AA258+AB258-AC258),MAX(0,Overview!$B$11-SUM(I258,N258,S258,X258,AC258,AH258,AM258,AR258,AW258,BB258)-SUM(J258,O258,T258,Y258)))</f>
        <v>0</v>
      </c>
      <c r="AE258" s="20">
        <f t="shared" si="9"/>
        <v>0</v>
      </c>
      <c r="AF258" s="20">
        <f t="shared" si="21"/>
        <v>0</v>
      </c>
      <c r="AG258" s="20">
        <f>ROUND(AF258*Priority!D13/12,2)</f>
        <v>0</v>
      </c>
      <c r="AH258" s="20">
        <f>MIN(AF258+AG258,Priority!E13)</f>
        <v>0</v>
      </c>
      <c r="AI258" s="20">
        <f>MIN(MAX(0,AF258+AG258-AH258),MAX(0,Overview!$B$11-SUM(I258,N258,S258,X258,AC258,AH258,AM258,AR258,AW258,BB258)-SUM(J258,O258,T258,Y258,AD258)))</f>
        <v>0</v>
      </c>
      <c r="AJ258" s="20">
        <f t="shared" si="10"/>
        <v>0</v>
      </c>
      <c r="AK258" s="20">
        <f t="shared" si="22"/>
        <v>0</v>
      </c>
      <c r="AL258" s="20">
        <f>ROUND(AK258*Priority!D14/12,2)</f>
        <v>0</v>
      </c>
      <c r="AM258" s="20">
        <f>MIN(AK258+AL258,Priority!E14)</f>
        <v>0</v>
      </c>
      <c r="AN258" s="20">
        <f>MIN(MAX(0,AK258+AL258-AM258),MAX(0,Overview!$B$11-SUM(I258,N258,S258,X258,AC258,AH258,AM258,AR258,AW258,BB258)-SUM(J258,O258,T258,Y258,AD258,AI258)))</f>
        <v>0</v>
      </c>
      <c r="AO258" s="20">
        <f t="shared" si="11"/>
        <v>0</v>
      </c>
      <c r="AP258" s="20">
        <f t="shared" si="23"/>
        <v>0</v>
      </c>
      <c r="AQ258" s="20">
        <f>ROUND(AP258*Priority!D15/12,2)</f>
        <v>0</v>
      </c>
      <c r="AR258" s="20">
        <f>MIN(AP258+AQ258,Priority!E15)</f>
        <v>0</v>
      </c>
      <c r="AS258" s="20">
        <f>MIN(MAX(0,AP258+AQ258-AR258),MAX(0,Overview!$B$11-SUM(I258,N258,S258,X258,AC258,AH258,AM258,AR258,AW258,BB258)-SUM(J258,O258,T258,Y258,AD258,AI258,AN258)))</f>
        <v>0</v>
      </c>
      <c r="AT258" s="20">
        <f t="shared" si="12"/>
        <v>0</v>
      </c>
      <c r="AU258" s="20">
        <f t="shared" si="24"/>
        <v>0</v>
      </c>
      <c r="AV258" s="20">
        <f>ROUND(AU258*Priority!D16/12,2)</f>
        <v>0</v>
      </c>
      <c r="AW258" s="20">
        <f>MIN(AU258+AV258,Priority!E16)</f>
        <v>0</v>
      </c>
      <c r="AX258" s="20">
        <f>MIN(MAX(0,AU258+AV258-AW258),MAX(0,Overview!$B$11-SUM(I258,N258,S258,X258,AC258,AH258,AM258,AR258,AW258,BB258)-SUM(J258,O258,T258,Y258,AD258,AI258,AN258,AS258)))</f>
        <v>0</v>
      </c>
      <c r="AY258" s="20">
        <f t="shared" si="13"/>
        <v>0</v>
      </c>
      <c r="AZ258" s="20">
        <f t="shared" si="25"/>
        <v>0</v>
      </c>
      <c r="BA258" s="20">
        <f>ROUND(AZ258*Priority!D17/12,2)</f>
        <v>0</v>
      </c>
      <c r="BB258" s="20">
        <f>MIN(AZ258+BA258,Priority!E17)</f>
        <v>0</v>
      </c>
      <c r="BC258" s="20">
        <f>MIN(MAX(0,AZ258+BA258-BB258),MAX(0,Overview!$B$11-SUM(I258,N258,S258,X258,AC258,AH258,AM258,AR258,AW258,BB258)-SUM(J258,O258,T258,Y258,AD258,AI258,AN258,AS258,AX258)))</f>
        <v>0</v>
      </c>
      <c r="BD258" s="20">
        <f t="shared" si="14"/>
        <v>0</v>
      </c>
    </row>
    <row r="259" ht="22.5" customHeight="1">
      <c r="A259" s="4">
        <v>252.0</v>
      </c>
      <c r="B259" s="20">
        <f t="shared" ref="B259:C259" si="274">SUM(G259,L259,Q259,V259,AA259,AF259,AK259,AP259,AU259,AZ259)</f>
        <v>0</v>
      </c>
      <c r="C259" s="20">
        <f t="shared" si="274"/>
        <v>0</v>
      </c>
      <c r="D259" s="20">
        <f t="shared" si="3"/>
        <v>0</v>
      </c>
      <c r="E259" s="20">
        <f t="shared" si="4"/>
        <v>0</v>
      </c>
      <c r="F259" s="20">
        <f>MAX(0,Overview!$B$11-D259)</f>
        <v>0</v>
      </c>
      <c r="G259" s="20">
        <f t="shared" si="16"/>
        <v>0</v>
      </c>
      <c r="H259" s="20">
        <f>ROUND(G259*Priority!D8/12,2)</f>
        <v>0</v>
      </c>
      <c r="I259" s="20">
        <f>MIN(G259+H259,Priority!E8)</f>
        <v>0</v>
      </c>
      <c r="J259" s="20">
        <f>MIN(MAX(0,G259+H259-I259),MAX(0,Overview!$B$11-SUM(I259,N259,S259,X259,AC259,AH259,AM259,AR259,AW259,BB259)))</f>
        <v>0</v>
      </c>
      <c r="K259" s="20">
        <f t="shared" si="5"/>
        <v>0</v>
      </c>
      <c r="L259" s="20">
        <f t="shared" si="17"/>
        <v>0</v>
      </c>
      <c r="M259" s="20">
        <f>ROUND(L259*Priority!D9/12,2)</f>
        <v>0</v>
      </c>
      <c r="N259" s="20">
        <f>MIN(L259+M259,Priority!E9)</f>
        <v>0</v>
      </c>
      <c r="O259" s="20">
        <f>MIN(MAX(0,L259+M259-N259),MAX(0,Overview!$B$11-SUM(I259,N259,S259,X259,AC259,AH259,AM259,AR259,AW259,BB259)-SUM(J259)))</f>
        <v>0</v>
      </c>
      <c r="P259" s="20">
        <f t="shared" si="6"/>
        <v>0</v>
      </c>
      <c r="Q259" s="20">
        <f t="shared" si="18"/>
        <v>0</v>
      </c>
      <c r="R259" s="20">
        <f>ROUND(Q259*Priority!D10/12,2)</f>
        <v>0</v>
      </c>
      <c r="S259" s="20">
        <f>MIN(Q259+R259,Priority!E10)</f>
        <v>0</v>
      </c>
      <c r="T259" s="20">
        <f>MIN(MAX(0,Q259+R259-S259),MAX(0,Overview!$B$11-SUM(I259,N259,S259,X259,AC259,AH259,AM259,AR259,AW259,BB259)-SUM(J259,O259)))</f>
        <v>0</v>
      </c>
      <c r="U259" s="20">
        <f t="shared" si="7"/>
        <v>0</v>
      </c>
      <c r="V259" s="20">
        <f t="shared" si="19"/>
        <v>0</v>
      </c>
      <c r="W259" s="20">
        <f>ROUND(V259*Priority!D11/12,2)</f>
        <v>0</v>
      </c>
      <c r="X259" s="20">
        <f>MIN(V259+W259,Priority!E11)</f>
        <v>0</v>
      </c>
      <c r="Y259" s="20">
        <f>MIN(MAX(0,V259+W259-X259),MAX(0,Overview!$B$11-SUM(I259,N259,S259,X259,AC259,AH259,AM259,AR259,AW259,BB259)-SUM(J259,O259,T259)))</f>
        <v>0</v>
      </c>
      <c r="Z259" s="20">
        <f t="shared" si="8"/>
        <v>0</v>
      </c>
      <c r="AA259" s="20">
        <f t="shared" si="20"/>
        <v>0</v>
      </c>
      <c r="AB259" s="20">
        <f>ROUND(AA259*Priority!D12/12,2)</f>
        <v>0</v>
      </c>
      <c r="AC259" s="20">
        <f>MIN(AA259+AB259,Priority!E12)</f>
        <v>0</v>
      </c>
      <c r="AD259" s="20">
        <f>MIN(MAX(0,AA259+AB259-AC259),MAX(0,Overview!$B$11-SUM(I259,N259,S259,X259,AC259,AH259,AM259,AR259,AW259,BB259)-SUM(J259,O259,T259,Y259)))</f>
        <v>0</v>
      </c>
      <c r="AE259" s="20">
        <f t="shared" si="9"/>
        <v>0</v>
      </c>
      <c r="AF259" s="20">
        <f t="shared" si="21"/>
        <v>0</v>
      </c>
      <c r="AG259" s="20">
        <f>ROUND(AF259*Priority!D13/12,2)</f>
        <v>0</v>
      </c>
      <c r="AH259" s="20">
        <f>MIN(AF259+AG259,Priority!E13)</f>
        <v>0</v>
      </c>
      <c r="AI259" s="20">
        <f>MIN(MAX(0,AF259+AG259-AH259),MAX(0,Overview!$B$11-SUM(I259,N259,S259,X259,AC259,AH259,AM259,AR259,AW259,BB259)-SUM(J259,O259,T259,Y259,AD259)))</f>
        <v>0</v>
      </c>
      <c r="AJ259" s="20">
        <f t="shared" si="10"/>
        <v>0</v>
      </c>
      <c r="AK259" s="20">
        <f t="shared" si="22"/>
        <v>0</v>
      </c>
      <c r="AL259" s="20">
        <f>ROUND(AK259*Priority!D14/12,2)</f>
        <v>0</v>
      </c>
      <c r="AM259" s="20">
        <f>MIN(AK259+AL259,Priority!E14)</f>
        <v>0</v>
      </c>
      <c r="AN259" s="20">
        <f>MIN(MAX(0,AK259+AL259-AM259),MAX(0,Overview!$B$11-SUM(I259,N259,S259,X259,AC259,AH259,AM259,AR259,AW259,BB259)-SUM(J259,O259,T259,Y259,AD259,AI259)))</f>
        <v>0</v>
      </c>
      <c r="AO259" s="20">
        <f t="shared" si="11"/>
        <v>0</v>
      </c>
      <c r="AP259" s="20">
        <f t="shared" si="23"/>
        <v>0</v>
      </c>
      <c r="AQ259" s="20">
        <f>ROUND(AP259*Priority!D15/12,2)</f>
        <v>0</v>
      </c>
      <c r="AR259" s="20">
        <f>MIN(AP259+AQ259,Priority!E15)</f>
        <v>0</v>
      </c>
      <c r="AS259" s="20">
        <f>MIN(MAX(0,AP259+AQ259-AR259),MAX(0,Overview!$B$11-SUM(I259,N259,S259,X259,AC259,AH259,AM259,AR259,AW259,BB259)-SUM(J259,O259,T259,Y259,AD259,AI259,AN259)))</f>
        <v>0</v>
      </c>
      <c r="AT259" s="20">
        <f t="shared" si="12"/>
        <v>0</v>
      </c>
      <c r="AU259" s="20">
        <f t="shared" si="24"/>
        <v>0</v>
      </c>
      <c r="AV259" s="20">
        <f>ROUND(AU259*Priority!D16/12,2)</f>
        <v>0</v>
      </c>
      <c r="AW259" s="20">
        <f>MIN(AU259+AV259,Priority!E16)</f>
        <v>0</v>
      </c>
      <c r="AX259" s="20">
        <f>MIN(MAX(0,AU259+AV259-AW259),MAX(0,Overview!$B$11-SUM(I259,N259,S259,X259,AC259,AH259,AM259,AR259,AW259,BB259)-SUM(J259,O259,T259,Y259,AD259,AI259,AN259,AS259)))</f>
        <v>0</v>
      </c>
      <c r="AY259" s="20">
        <f t="shared" si="13"/>
        <v>0</v>
      </c>
      <c r="AZ259" s="20">
        <f t="shared" si="25"/>
        <v>0</v>
      </c>
      <c r="BA259" s="20">
        <f>ROUND(AZ259*Priority!D17/12,2)</f>
        <v>0</v>
      </c>
      <c r="BB259" s="20">
        <f>MIN(AZ259+BA259,Priority!E17)</f>
        <v>0</v>
      </c>
      <c r="BC259" s="20">
        <f>MIN(MAX(0,AZ259+BA259-BB259),MAX(0,Overview!$B$11-SUM(I259,N259,S259,X259,AC259,AH259,AM259,AR259,AW259,BB259)-SUM(J259,O259,T259,Y259,AD259,AI259,AN259,AS259,AX259)))</f>
        <v>0</v>
      </c>
      <c r="BD259" s="20">
        <f t="shared" si="14"/>
        <v>0</v>
      </c>
    </row>
    <row r="260" ht="22.5" customHeight="1">
      <c r="A260" s="4">
        <v>253.0</v>
      </c>
      <c r="B260" s="20">
        <f t="shared" ref="B260:C260" si="275">SUM(G260,L260,Q260,V260,AA260,AF260,AK260,AP260,AU260,AZ260)</f>
        <v>0</v>
      </c>
      <c r="C260" s="20">
        <f t="shared" si="275"/>
        <v>0</v>
      </c>
      <c r="D260" s="20">
        <f t="shared" si="3"/>
        <v>0</v>
      </c>
      <c r="E260" s="20">
        <f t="shared" si="4"/>
        <v>0</v>
      </c>
      <c r="F260" s="20">
        <f>MAX(0,Overview!$B$11-D260)</f>
        <v>0</v>
      </c>
      <c r="G260" s="20">
        <f t="shared" si="16"/>
        <v>0</v>
      </c>
      <c r="H260" s="20">
        <f>ROUND(G260*Priority!D8/12,2)</f>
        <v>0</v>
      </c>
      <c r="I260" s="20">
        <f>MIN(G260+H260,Priority!E8)</f>
        <v>0</v>
      </c>
      <c r="J260" s="20">
        <f>MIN(MAX(0,G260+H260-I260),MAX(0,Overview!$B$11-SUM(I260,N260,S260,X260,AC260,AH260,AM260,AR260,AW260,BB260)))</f>
        <v>0</v>
      </c>
      <c r="K260" s="20">
        <f t="shared" si="5"/>
        <v>0</v>
      </c>
      <c r="L260" s="20">
        <f t="shared" si="17"/>
        <v>0</v>
      </c>
      <c r="M260" s="20">
        <f>ROUND(L260*Priority!D9/12,2)</f>
        <v>0</v>
      </c>
      <c r="N260" s="20">
        <f>MIN(L260+M260,Priority!E9)</f>
        <v>0</v>
      </c>
      <c r="O260" s="20">
        <f>MIN(MAX(0,L260+M260-N260),MAX(0,Overview!$B$11-SUM(I260,N260,S260,X260,AC260,AH260,AM260,AR260,AW260,BB260)-SUM(J260)))</f>
        <v>0</v>
      </c>
      <c r="P260" s="20">
        <f t="shared" si="6"/>
        <v>0</v>
      </c>
      <c r="Q260" s="20">
        <f t="shared" si="18"/>
        <v>0</v>
      </c>
      <c r="R260" s="20">
        <f>ROUND(Q260*Priority!D10/12,2)</f>
        <v>0</v>
      </c>
      <c r="S260" s="20">
        <f>MIN(Q260+R260,Priority!E10)</f>
        <v>0</v>
      </c>
      <c r="T260" s="20">
        <f>MIN(MAX(0,Q260+R260-S260),MAX(0,Overview!$B$11-SUM(I260,N260,S260,X260,AC260,AH260,AM260,AR260,AW260,BB260)-SUM(J260,O260)))</f>
        <v>0</v>
      </c>
      <c r="U260" s="20">
        <f t="shared" si="7"/>
        <v>0</v>
      </c>
      <c r="V260" s="20">
        <f t="shared" si="19"/>
        <v>0</v>
      </c>
      <c r="W260" s="20">
        <f>ROUND(V260*Priority!D11/12,2)</f>
        <v>0</v>
      </c>
      <c r="X260" s="20">
        <f>MIN(V260+W260,Priority!E11)</f>
        <v>0</v>
      </c>
      <c r="Y260" s="20">
        <f>MIN(MAX(0,V260+W260-X260),MAX(0,Overview!$B$11-SUM(I260,N260,S260,X260,AC260,AH260,AM260,AR260,AW260,BB260)-SUM(J260,O260,T260)))</f>
        <v>0</v>
      </c>
      <c r="Z260" s="20">
        <f t="shared" si="8"/>
        <v>0</v>
      </c>
      <c r="AA260" s="20">
        <f t="shared" si="20"/>
        <v>0</v>
      </c>
      <c r="AB260" s="20">
        <f>ROUND(AA260*Priority!D12/12,2)</f>
        <v>0</v>
      </c>
      <c r="AC260" s="20">
        <f>MIN(AA260+AB260,Priority!E12)</f>
        <v>0</v>
      </c>
      <c r="AD260" s="20">
        <f>MIN(MAX(0,AA260+AB260-AC260),MAX(0,Overview!$B$11-SUM(I260,N260,S260,X260,AC260,AH260,AM260,AR260,AW260,BB260)-SUM(J260,O260,T260,Y260)))</f>
        <v>0</v>
      </c>
      <c r="AE260" s="20">
        <f t="shared" si="9"/>
        <v>0</v>
      </c>
      <c r="AF260" s="20">
        <f t="shared" si="21"/>
        <v>0</v>
      </c>
      <c r="AG260" s="20">
        <f>ROUND(AF260*Priority!D13/12,2)</f>
        <v>0</v>
      </c>
      <c r="AH260" s="20">
        <f>MIN(AF260+AG260,Priority!E13)</f>
        <v>0</v>
      </c>
      <c r="AI260" s="20">
        <f>MIN(MAX(0,AF260+AG260-AH260),MAX(0,Overview!$B$11-SUM(I260,N260,S260,X260,AC260,AH260,AM260,AR260,AW260,BB260)-SUM(J260,O260,T260,Y260,AD260)))</f>
        <v>0</v>
      </c>
      <c r="AJ260" s="20">
        <f t="shared" si="10"/>
        <v>0</v>
      </c>
      <c r="AK260" s="20">
        <f t="shared" si="22"/>
        <v>0</v>
      </c>
      <c r="AL260" s="20">
        <f>ROUND(AK260*Priority!D14/12,2)</f>
        <v>0</v>
      </c>
      <c r="AM260" s="20">
        <f>MIN(AK260+AL260,Priority!E14)</f>
        <v>0</v>
      </c>
      <c r="AN260" s="20">
        <f>MIN(MAX(0,AK260+AL260-AM260),MAX(0,Overview!$B$11-SUM(I260,N260,S260,X260,AC260,AH260,AM260,AR260,AW260,BB260)-SUM(J260,O260,T260,Y260,AD260,AI260)))</f>
        <v>0</v>
      </c>
      <c r="AO260" s="20">
        <f t="shared" si="11"/>
        <v>0</v>
      </c>
      <c r="AP260" s="20">
        <f t="shared" si="23"/>
        <v>0</v>
      </c>
      <c r="AQ260" s="20">
        <f>ROUND(AP260*Priority!D15/12,2)</f>
        <v>0</v>
      </c>
      <c r="AR260" s="20">
        <f>MIN(AP260+AQ260,Priority!E15)</f>
        <v>0</v>
      </c>
      <c r="AS260" s="20">
        <f>MIN(MAX(0,AP260+AQ260-AR260),MAX(0,Overview!$B$11-SUM(I260,N260,S260,X260,AC260,AH260,AM260,AR260,AW260,BB260)-SUM(J260,O260,T260,Y260,AD260,AI260,AN260)))</f>
        <v>0</v>
      </c>
      <c r="AT260" s="20">
        <f t="shared" si="12"/>
        <v>0</v>
      </c>
      <c r="AU260" s="20">
        <f t="shared" si="24"/>
        <v>0</v>
      </c>
      <c r="AV260" s="20">
        <f>ROUND(AU260*Priority!D16/12,2)</f>
        <v>0</v>
      </c>
      <c r="AW260" s="20">
        <f>MIN(AU260+AV260,Priority!E16)</f>
        <v>0</v>
      </c>
      <c r="AX260" s="20">
        <f>MIN(MAX(0,AU260+AV260-AW260),MAX(0,Overview!$B$11-SUM(I260,N260,S260,X260,AC260,AH260,AM260,AR260,AW260,BB260)-SUM(J260,O260,T260,Y260,AD260,AI260,AN260,AS260)))</f>
        <v>0</v>
      </c>
      <c r="AY260" s="20">
        <f t="shared" si="13"/>
        <v>0</v>
      </c>
      <c r="AZ260" s="20">
        <f t="shared" si="25"/>
        <v>0</v>
      </c>
      <c r="BA260" s="20">
        <f>ROUND(AZ260*Priority!D17/12,2)</f>
        <v>0</v>
      </c>
      <c r="BB260" s="20">
        <f>MIN(AZ260+BA260,Priority!E17)</f>
        <v>0</v>
      </c>
      <c r="BC260" s="20">
        <f>MIN(MAX(0,AZ260+BA260-BB260),MAX(0,Overview!$B$11-SUM(I260,N260,S260,X260,AC260,AH260,AM260,AR260,AW260,BB260)-SUM(J260,O260,T260,Y260,AD260,AI260,AN260,AS260,AX260)))</f>
        <v>0</v>
      </c>
      <c r="BD260" s="20">
        <f t="shared" si="14"/>
        <v>0</v>
      </c>
    </row>
    <row r="261" ht="22.5" customHeight="1">
      <c r="A261" s="4">
        <v>254.0</v>
      </c>
      <c r="B261" s="20">
        <f t="shared" ref="B261:C261" si="276">SUM(G261,L261,Q261,V261,AA261,AF261,AK261,AP261,AU261,AZ261)</f>
        <v>0</v>
      </c>
      <c r="C261" s="20">
        <f t="shared" si="276"/>
        <v>0</v>
      </c>
      <c r="D261" s="20">
        <f t="shared" si="3"/>
        <v>0</v>
      </c>
      <c r="E261" s="20">
        <f t="shared" si="4"/>
        <v>0</v>
      </c>
      <c r="F261" s="20">
        <f>MAX(0,Overview!$B$11-D261)</f>
        <v>0</v>
      </c>
      <c r="G261" s="20">
        <f t="shared" si="16"/>
        <v>0</v>
      </c>
      <c r="H261" s="20">
        <f>ROUND(G261*Priority!D8/12,2)</f>
        <v>0</v>
      </c>
      <c r="I261" s="20">
        <f>MIN(G261+H261,Priority!E8)</f>
        <v>0</v>
      </c>
      <c r="J261" s="20">
        <f>MIN(MAX(0,G261+H261-I261),MAX(0,Overview!$B$11-SUM(I261,N261,S261,X261,AC261,AH261,AM261,AR261,AW261,BB261)))</f>
        <v>0</v>
      </c>
      <c r="K261" s="20">
        <f t="shared" si="5"/>
        <v>0</v>
      </c>
      <c r="L261" s="20">
        <f t="shared" si="17"/>
        <v>0</v>
      </c>
      <c r="M261" s="20">
        <f>ROUND(L261*Priority!D9/12,2)</f>
        <v>0</v>
      </c>
      <c r="N261" s="20">
        <f>MIN(L261+M261,Priority!E9)</f>
        <v>0</v>
      </c>
      <c r="O261" s="20">
        <f>MIN(MAX(0,L261+M261-N261),MAX(0,Overview!$B$11-SUM(I261,N261,S261,X261,AC261,AH261,AM261,AR261,AW261,BB261)-SUM(J261)))</f>
        <v>0</v>
      </c>
      <c r="P261" s="20">
        <f t="shared" si="6"/>
        <v>0</v>
      </c>
      <c r="Q261" s="20">
        <f t="shared" si="18"/>
        <v>0</v>
      </c>
      <c r="R261" s="20">
        <f>ROUND(Q261*Priority!D10/12,2)</f>
        <v>0</v>
      </c>
      <c r="S261" s="20">
        <f>MIN(Q261+R261,Priority!E10)</f>
        <v>0</v>
      </c>
      <c r="T261" s="20">
        <f>MIN(MAX(0,Q261+R261-S261),MAX(0,Overview!$B$11-SUM(I261,N261,S261,X261,AC261,AH261,AM261,AR261,AW261,BB261)-SUM(J261,O261)))</f>
        <v>0</v>
      </c>
      <c r="U261" s="20">
        <f t="shared" si="7"/>
        <v>0</v>
      </c>
      <c r="V261" s="20">
        <f t="shared" si="19"/>
        <v>0</v>
      </c>
      <c r="W261" s="20">
        <f>ROUND(V261*Priority!D11/12,2)</f>
        <v>0</v>
      </c>
      <c r="X261" s="20">
        <f>MIN(V261+W261,Priority!E11)</f>
        <v>0</v>
      </c>
      <c r="Y261" s="20">
        <f>MIN(MAX(0,V261+W261-X261),MAX(0,Overview!$B$11-SUM(I261,N261,S261,X261,AC261,AH261,AM261,AR261,AW261,BB261)-SUM(J261,O261,T261)))</f>
        <v>0</v>
      </c>
      <c r="Z261" s="20">
        <f t="shared" si="8"/>
        <v>0</v>
      </c>
      <c r="AA261" s="20">
        <f t="shared" si="20"/>
        <v>0</v>
      </c>
      <c r="AB261" s="20">
        <f>ROUND(AA261*Priority!D12/12,2)</f>
        <v>0</v>
      </c>
      <c r="AC261" s="20">
        <f>MIN(AA261+AB261,Priority!E12)</f>
        <v>0</v>
      </c>
      <c r="AD261" s="20">
        <f>MIN(MAX(0,AA261+AB261-AC261),MAX(0,Overview!$B$11-SUM(I261,N261,S261,X261,AC261,AH261,AM261,AR261,AW261,BB261)-SUM(J261,O261,T261,Y261)))</f>
        <v>0</v>
      </c>
      <c r="AE261" s="20">
        <f t="shared" si="9"/>
        <v>0</v>
      </c>
      <c r="AF261" s="20">
        <f t="shared" si="21"/>
        <v>0</v>
      </c>
      <c r="AG261" s="20">
        <f>ROUND(AF261*Priority!D13/12,2)</f>
        <v>0</v>
      </c>
      <c r="AH261" s="20">
        <f>MIN(AF261+AG261,Priority!E13)</f>
        <v>0</v>
      </c>
      <c r="AI261" s="20">
        <f>MIN(MAX(0,AF261+AG261-AH261),MAX(0,Overview!$B$11-SUM(I261,N261,S261,X261,AC261,AH261,AM261,AR261,AW261,BB261)-SUM(J261,O261,T261,Y261,AD261)))</f>
        <v>0</v>
      </c>
      <c r="AJ261" s="20">
        <f t="shared" si="10"/>
        <v>0</v>
      </c>
      <c r="AK261" s="20">
        <f t="shared" si="22"/>
        <v>0</v>
      </c>
      <c r="AL261" s="20">
        <f>ROUND(AK261*Priority!D14/12,2)</f>
        <v>0</v>
      </c>
      <c r="AM261" s="20">
        <f>MIN(AK261+AL261,Priority!E14)</f>
        <v>0</v>
      </c>
      <c r="AN261" s="20">
        <f>MIN(MAX(0,AK261+AL261-AM261),MAX(0,Overview!$B$11-SUM(I261,N261,S261,X261,AC261,AH261,AM261,AR261,AW261,BB261)-SUM(J261,O261,T261,Y261,AD261,AI261)))</f>
        <v>0</v>
      </c>
      <c r="AO261" s="20">
        <f t="shared" si="11"/>
        <v>0</v>
      </c>
      <c r="AP261" s="20">
        <f t="shared" si="23"/>
        <v>0</v>
      </c>
      <c r="AQ261" s="20">
        <f>ROUND(AP261*Priority!D15/12,2)</f>
        <v>0</v>
      </c>
      <c r="AR261" s="20">
        <f>MIN(AP261+AQ261,Priority!E15)</f>
        <v>0</v>
      </c>
      <c r="AS261" s="20">
        <f>MIN(MAX(0,AP261+AQ261-AR261),MAX(0,Overview!$B$11-SUM(I261,N261,S261,X261,AC261,AH261,AM261,AR261,AW261,BB261)-SUM(J261,O261,T261,Y261,AD261,AI261,AN261)))</f>
        <v>0</v>
      </c>
      <c r="AT261" s="20">
        <f t="shared" si="12"/>
        <v>0</v>
      </c>
      <c r="AU261" s="20">
        <f t="shared" si="24"/>
        <v>0</v>
      </c>
      <c r="AV261" s="20">
        <f>ROUND(AU261*Priority!D16/12,2)</f>
        <v>0</v>
      </c>
      <c r="AW261" s="20">
        <f>MIN(AU261+AV261,Priority!E16)</f>
        <v>0</v>
      </c>
      <c r="AX261" s="20">
        <f>MIN(MAX(0,AU261+AV261-AW261),MAX(0,Overview!$B$11-SUM(I261,N261,S261,X261,AC261,AH261,AM261,AR261,AW261,BB261)-SUM(J261,O261,T261,Y261,AD261,AI261,AN261,AS261)))</f>
        <v>0</v>
      </c>
      <c r="AY261" s="20">
        <f t="shared" si="13"/>
        <v>0</v>
      </c>
      <c r="AZ261" s="20">
        <f t="shared" si="25"/>
        <v>0</v>
      </c>
      <c r="BA261" s="20">
        <f>ROUND(AZ261*Priority!D17/12,2)</f>
        <v>0</v>
      </c>
      <c r="BB261" s="20">
        <f>MIN(AZ261+BA261,Priority!E17)</f>
        <v>0</v>
      </c>
      <c r="BC261" s="20">
        <f>MIN(MAX(0,AZ261+BA261-BB261),MAX(0,Overview!$B$11-SUM(I261,N261,S261,X261,AC261,AH261,AM261,AR261,AW261,BB261)-SUM(J261,O261,T261,Y261,AD261,AI261,AN261,AS261,AX261)))</f>
        <v>0</v>
      </c>
      <c r="BD261" s="20">
        <f t="shared" si="14"/>
        <v>0</v>
      </c>
    </row>
    <row r="262" ht="22.5" customHeight="1">
      <c r="A262" s="4">
        <v>255.0</v>
      </c>
      <c r="B262" s="20">
        <f t="shared" ref="B262:C262" si="277">SUM(G262,L262,Q262,V262,AA262,AF262,AK262,AP262,AU262,AZ262)</f>
        <v>0</v>
      </c>
      <c r="C262" s="20">
        <f t="shared" si="277"/>
        <v>0</v>
      </c>
      <c r="D262" s="20">
        <f t="shared" si="3"/>
        <v>0</v>
      </c>
      <c r="E262" s="20">
        <f t="shared" si="4"/>
        <v>0</v>
      </c>
      <c r="F262" s="20">
        <f>MAX(0,Overview!$B$11-D262)</f>
        <v>0</v>
      </c>
      <c r="G262" s="20">
        <f t="shared" si="16"/>
        <v>0</v>
      </c>
      <c r="H262" s="20">
        <f>ROUND(G262*Priority!D8/12,2)</f>
        <v>0</v>
      </c>
      <c r="I262" s="20">
        <f>MIN(G262+H262,Priority!E8)</f>
        <v>0</v>
      </c>
      <c r="J262" s="20">
        <f>MIN(MAX(0,G262+H262-I262),MAX(0,Overview!$B$11-SUM(I262,N262,S262,X262,AC262,AH262,AM262,AR262,AW262,BB262)))</f>
        <v>0</v>
      </c>
      <c r="K262" s="20">
        <f t="shared" si="5"/>
        <v>0</v>
      </c>
      <c r="L262" s="20">
        <f t="shared" si="17"/>
        <v>0</v>
      </c>
      <c r="M262" s="20">
        <f>ROUND(L262*Priority!D9/12,2)</f>
        <v>0</v>
      </c>
      <c r="N262" s="20">
        <f>MIN(L262+M262,Priority!E9)</f>
        <v>0</v>
      </c>
      <c r="O262" s="20">
        <f>MIN(MAX(0,L262+M262-N262),MAX(0,Overview!$B$11-SUM(I262,N262,S262,X262,AC262,AH262,AM262,AR262,AW262,BB262)-SUM(J262)))</f>
        <v>0</v>
      </c>
      <c r="P262" s="20">
        <f t="shared" si="6"/>
        <v>0</v>
      </c>
      <c r="Q262" s="20">
        <f t="shared" si="18"/>
        <v>0</v>
      </c>
      <c r="R262" s="20">
        <f>ROUND(Q262*Priority!D10/12,2)</f>
        <v>0</v>
      </c>
      <c r="S262" s="20">
        <f>MIN(Q262+R262,Priority!E10)</f>
        <v>0</v>
      </c>
      <c r="T262" s="20">
        <f>MIN(MAX(0,Q262+R262-S262),MAX(0,Overview!$B$11-SUM(I262,N262,S262,X262,AC262,AH262,AM262,AR262,AW262,BB262)-SUM(J262,O262)))</f>
        <v>0</v>
      </c>
      <c r="U262" s="20">
        <f t="shared" si="7"/>
        <v>0</v>
      </c>
      <c r="V262" s="20">
        <f t="shared" si="19"/>
        <v>0</v>
      </c>
      <c r="W262" s="20">
        <f>ROUND(V262*Priority!D11/12,2)</f>
        <v>0</v>
      </c>
      <c r="X262" s="20">
        <f>MIN(V262+W262,Priority!E11)</f>
        <v>0</v>
      </c>
      <c r="Y262" s="20">
        <f>MIN(MAX(0,V262+W262-X262),MAX(0,Overview!$B$11-SUM(I262,N262,S262,X262,AC262,AH262,AM262,AR262,AW262,BB262)-SUM(J262,O262,T262)))</f>
        <v>0</v>
      </c>
      <c r="Z262" s="20">
        <f t="shared" si="8"/>
        <v>0</v>
      </c>
      <c r="AA262" s="20">
        <f t="shared" si="20"/>
        <v>0</v>
      </c>
      <c r="AB262" s="20">
        <f>ROUND(AA262*Priority!D12/12,2)</f>
        <v>0</v>
      </c>
      <c r="AC262" s="20">
        <f>MIN(AA262+AB262,Priority!E12)</f>
        <v>0</v>
      </c>
      <c r="AD262" s="20">
        <f>MIN(MAX(0,AA262+AB262-AC262),MAX(0,Overview!$B$11-SUM(I262,N262,S262,X262,AC262,AH262,AM262,AR262,AW262,BB262)-SUM(J262,O262,T262,Y262)))</f>
        <v>0</v>
      </c>
      <c r="AE262" s="20">
        <f t="shared" si="9"/>
        <v>0</v>
      </c>
      <c r="AF262" s="20">
        <f t="shared" si="21"/>
        <v>0</v>
      </c>
      <c r="AG262" s="20">
        <f>ROUND(AF262*Priority!D13/12,2)</f>
        <v>0</v>
      </c>
      <c r="AH262" s="20">
        <f>MIN(AF262+AG262,Priority!E13)</f>
        <v>0</v>
      </c>
      <c r="AI262" s="20">
        <f>MIN(MAX(0,AF262+AG262-AH262),MAX(0,Overview!$B$11-SUM(I262,N262,S262,X262,AC262,AH262,AM262,AR262,AW262,BB262)-SUM(J262,O262,T262,Y262,AD262)))</f>
        <v>0</v>
      </c>
      <c r="AJ262" s="20">
        <f t="shared" si="10"/>
        <v>0</v>
      </c>
      <c r="AK262" s="20">
        <f t="shared" si="22"/>
        <v>0</v>
      </c>
      <c r="AL262" s="20">
        <f>ROUND(AK262*Priority!D14/12,2)</f>
        <v>0</v>
      </c>
      <c r="AM262" s="20">
        <f>MIN(AK262+AL262,Priority!E14)</f>
        <v>0</v>
      </c>
      <c r="AN262" s="20">
        <f>MIN(MAX(0,AK262+AL262-AM262),MAX(0,Overview!$B$11-SUM(I262,N262,S262,X262,AC262,AH262,AM262,AR262,AW262,BB262)-SUM(J262,O262,T262,Y262,AD262,AI262)))</f>
        <v>0</v>
      </c>
      <c r="AO262" s="20">
        <f t="shared" si="11"/>
        <v>0</v>
      </c>
      <c r="AP262" s="20">
        <f t="shared" si="23"/>
        <v>0</v>
      </c>
      <c r="AQ262" s="20">
        <f>ROUND(AP262*Priority!D15/12,2)</f>
        <v>0</v>
      </c>
      <c r="AR262" s="20">
        <f>MIN(AP262+AQ262,Priority!E15)</f>
        <v>0</v>
      </c>
      <c r="AS262" s="20">
        <f>MIN(MAX(0,AP262+AQ262-AR262),MAX(0,Overview!$B$11-SUM(I262,N262,S262,X262,AC262,AH262,AM262,AR262,AW262,BB262)-SUM(J262,O262,T262,Y262,AD262,AI262,AN262)))</f>
        <v>0</v>
      </c>
      <c r="AT262" s="20">
        <f t="shared" si="12"/>
        <v>0</v>
      </c>
      <c r="AU262" s="20">
        <f t="shared" si="24"/>
        <v>0</v>
      </c>
      <c r="AV262" s="20">
        <f>ROUND(AU262*Priority!D16/12,2)</f>
        <v>0</v>
      </c>
      <c r="AW262" s="20">
        <f>MIN(AU262+AV262,Priority!E16)</f>
        <v>0</v>
      </c>
      <c r="AX262" s="20">
        <f>MIN(MAX(0,AU262+AV262-AW262),MAX(0,Overview!$B$11-SUM(I262,N262,S262,X262,AC262,AH262,AM262,AR262,AW262,BB262)-SUM(J262,O262,T262,Y262,AD262,AI262,AN262,AS262)))</f>
        <v>0</v>
      </c>
      <c r="AY262" s="20">
        <f t="shared" si="13"/>
        <v>0</v>
      </c>
      <c r="AZ262" s="20">
        <f t="shared" si="25"/>
        <v>0</v>
      </c>
      <c r="BA262" s="20">
        <f>ROUND(AZ262*Priority!D17/12,2)</f>
        <v>0</v>
      </c>
      <c r="BB262" s="20">
        <f>MIN(AZ262+BA262,Priority!E17)</f>
        <v>0</v>
      </c>
      <c r="BC262" s="20">
        <f>MIN(MAX(0,AZ262+BA262-BB262),MAX(0,Overview!$B$11-SUM(I262,N262,S262,X262,AC262,AH262,AM262,AR262,AW262,BB262)-SUM(J262,O262,T262,Y262,AD262,AI262,AN262,AS262,AX262)))</f>
        <v>0</v>
      </c>
      <c r="BD262" s="20">
        <f t="shared" si="14"/>
        <v>0</v>
      </c>
    </row>
    <row r="263" ht="22.5" customHeight="1">
      <c r="A263" s="4">
        <v>256.0</v>
      </c>
      <c r="B263" s="20">
        <f t="shared" ref="B263:C263" si="278">SUM(G263,L263,Q263,V263,AA263,AF263,AK263,AP263,AU263,AZ263)</f>
        <v>0</v>
      </c>
      <c r="C263" s="20">
        <f t="shared" si="278"/>
        <v>0</v>
      </c>
      <c r="D263" s="20">
        <f t="shared" si="3"/>
        <v>0</v>
      </c>
      <c r="E263" s="20">
        <f t="shared" si="4"/>
        <v>0</v>
      </c>
      <c r="F263" s="20">
        <f>MAX(0,Overview!$B$11-D263)</f>
        <v>0</v>
      </c>
      <c r="G263" s="20">
        <f t="shared" si="16"/>
        <v>0</v>
      </c>
      <c r="H263" s="20">
        <f>ROUND(G263*Priority!D8/12,2)</f>
        <v>0</v>
      </c>
      <c r="I263" s="20">
        <f>MIN(G263+H263,Priority!E8)</f>
        <v>0</v>
      </c>
      <c r="J263" s="20">
        <f>MIN(MAX(0,G263+H263-I263),MAX(0,Overview!$B$11-SUM(I263,N263,S263,X263,AC263,AH263,AM263,AR263,AW263,BB263)))</f>
        <v>0</v>
      </c>
      <c r="K263" s="20">
        <f t="shared" si="5"/>
        <v>0</v>
      </c>
      <c r="L263" s="20">
        <f t="shared" si="17"/>
        <v>0</v>
      </c>
      <c r="M263" s="20">
        <f>ROUND(L263*Priority!D9/12,2)</f>
        <v>0</v>
      </c>
      <c r="N263" s="20">
        <f>MIN(L263+M263,Priority!E9)</f>
        <v>0</v>
      </c>
      <c r="O263" s="20">
        <f>MIN(MAX(0,L263+M263-N263),MAX(0,Overview!$B$11-SUM(I263,N263,S263,X263,AC263,AH263,AM263,AR263,AW263,BB263)-SUM(J263)))</f>
        <v>0</v>
      </c>
      <c r="P263" s="20">
        <f t="shared" si="6"/>
        <v>0</v>
      </c>
      <c r="Q263" s="20">
        <f t="shared" si="18"/>
        <v>0</v>
      </c>
      <c r="R263" s="20">
        <f>ROUND(Q263*Priority!D10/12,2)</f>
        <v>0</v>
      </c>
      <c r="S263" s="20">
        <f>MIN(Q263+R263,Priority!E10)</f>
        <v>0</v>
      </c>
      <c r="T263" s="20">
        <f>MIN(MAX(0,Q263+R263-S263),MAX(0,Overview!$B$11-SUM(I263,N263,S263,X263,AC263,AH263,AM263,AR263,AW263,BB263)-SUM(J263,O263)))</f>
        <v>0</v>
      </c>
      <c r="U263" s="20">
        <f t="shared" si="7"/>
        <v>0</v>
      </c>
      <c r="V263" s="20">
        <f t="shared" si="19"/>
        <v>0</v>
      </c>
      <c r="W263" s="20">
        <f>ROUND(V263*Priority!D11/12,2)</f>
        <v>0</v>
      </c>
      <c r="X263" s="20">
        <f>MIN(V263+W263,Priority!E11)</f>
        <v>0</v>
      </c>
      <c r="Y263" s="20">
        <f>MIN(MAX(0,V263+W263-X263),MAX(0,Overview!$B$11-SUM(I263,N263,S263,X263,AC263,AH263,AM263,AR263,AW263,BB263)-SUM(J263,O263,T263)))</f>
        <v>0</v>
      </c>
      <c r="Z263" s="20">
        <f t="shared" si="8"/>
        <v>0</v>
      </c>
      <c r="AA263" s="20">
        <f t="shared" si="20"/>
        <v>0</v>
      </c>
      <c r="AB263" s="20">
        <f>ROUND(AA263*Priority!D12/12,2)</f>
        <v>0</v>
      </c>
      <c r="AC263" s="20">
        <f>MIN(AA263+AB263,Priority!E12)</f>
        <v>0</v>
      </c>
      <c r="AD263" s="20">
        <f>MIN(MAX(0,AA263+AB263-AC263),MAX(0,Overview!$B$11-SUM(I263,N263,S263,X263,AC263,AH263,AM263,AR263,AW263,BB263)-SUM(J263,O263,T263,Y263)))</f>
        <v>0</v>
      </c>
      <c r="AE263" s="20">
        <f t="shared" si="9"/>
        <v>0</v>
      </c>
      <c r="AF263" s="20">
        <f t="shared" si="21"/>
        <v>0</v>
      </c>
      <c r="AG263" s="20">
        <f>ROUND(AF263*Priority!D13/12,2)</f>
        <v>0</v>
      </c>
      <c r="AH263" s="20">
        <f>MIN(AF263+AG263,Priority!E13)</f>
        <v>0</v>
      </c>
      <c r="AI263" s="20">
        <f>MIN(MAX(0,AF263+AG263-AH263),MAX(0,Overview!$B$11-SUM(I263,N263,S263,X263,AC263,AH263,AM263,AR263,AW263,BB263)-SUM(J263,O263,T263,Y263,AD263)))</f>
        <v>0</v>
      </c>
      <c r="AJ263" s="20">
        <f t="shared" si="10"/>
        <v>0</v>
      </c>
      <c r="AK263" s="20">
        <f t="shared" si="22"/>
        <v>0</v>
      </c>
      <c r="AL263" s="20">
        <f>ROUND(AK263*Priority!D14/12,2)</f>
        <v>0</v>
      </c>
      <c r="AM263" s="20">
        <f>MIN(AK263+AL263,Priority!E14)</f>
        <v>0</v>
      </c>
      <c r="AN263" s="20">
        <f>MIN(MAX(0,AK263+AL263-AM263),MAX(0,Overview!$B$11-SUM(I263,N263,S263,X263,AC263,AH263,AM263,AR263,AW263,BB263)-SUM(J263,O263,T263,Y263,AD263,AI263)))</f>
        <v>0</v>
      </c>
      <c r="AO263" s="20">
        <f t="shared" si="11"/>
        <v>0</v>
      </c>
      <c r="AP263" s="20">
        <f t="shared" si="23"/>
        <v>0</v>
      </c>
      <c r="AQ263" s="20">
        <f>ROUND(AP263*Priority!D15/12,2)</f>
        <v>0</v>
      </c>
      <c r="AR263" s="20">
        <f>MIN(AP263+AQ263,Priority!E15)</f>
        <v>0</v>
      </c>
      <c r="AS263" s="20">
        <f>MIN(MAX(0,AP263+AQ263-AR263),MAX(0,Overview!$B$11-SUM(I263,N263,S263,X263,AC263,AH263,AM263,AR263,AW263,BB263)-SUM(J263,O263,T263,Y263,AD263,AI263,AN263)))</f>
        <v>0</v>
      </c>
      <c r="AT263" s="20">
        <f t="shared" si="12"/>
        <v>0</v>
      </c>
      <c r="AU263" s="20">
        <f t="shared" si="24"/>
        <v>0</v>
      </c>
      <c r="AV263" s="20">
        <f>ROUND(AU263*Priority!D16/12,2)</f>
        <v>0</v>
      </c>
      <c r="AW263" s="20">
        <f>MIN(AU263+AV263,Priority!E16)</f>
        <v>0</v>
      </c>
      <c r="AX263" s="20">
        <f>MIN(MAX(0,AU263+AV263-AW263),MAX(0,Overview!$B$11-SUM(I263,N263,S263,X263,AC263,AH263,AM263,AR263,AW263,BB263)-SUM(J263,O263,T263,Y263,AD263,AI263,AN263,AS263)))</f>
        <v>0</v>
      </c>
      <c r="AY263" s="20">
        <f t="shared" si="13"/>
        <v>0</v>
      </c>
      <c r="AZ263" s="20">
        <f t="shared" si="25"/>
        <v>0</v>
      </c>
      <c r="BA263" s="20">
        <f>ROUND(AZ263*Priority!D17/12,2)</f>
        <v>0</v>
      </c>
      <c r="BB263" s="20">
        <f>MIN(AZ263+BA263,Priority!E17)</f>
        <v>0</v>
      </c>
      <c r="BC263" s="20">
        <f>MIN(MAX(0,AZ263+BA263-BB263),MAX(0,Overview!$B$11-SUM(I263,N263,S263,X263,AC263,AH263,AM263,AR263,AW263,BB263)-SUM(J263,O263,T263,Y263,AD263,AI263,AN263,AS263,AX263)))</f>
        <v>0</v>
      </c>
      <c r="BD263" s="20">
        <f t="shared" si="14"/>
        <v>0</v>
      </c>
    </row>
    <row r="264" ht="22.5" customHeight="1">
      <c r="A264" s="4">
        <v>257.0</v>
      </c>
      <c r="B264" s="20">
        <f t="shared" ref="B264:C264" si="279">SUM(G264,L264,Q264,V264,AA264,AF264,AK264,AP264,AU264,AZ264)</f>
        <v>0</v>
      </c>
      <c r="C264" s="20">
        <f t="shared" si="279"/>
        <v>0</v>
      </c>
      <c r="D264" s="20">
        <f t="shared" si="3"/>
        <v>0</v>
      </c>
      <c r="E264" s="20">
        <f t="shared" si="4"/>
        <v>0</v>
      </c>
      <c r="F264" s="20">
        <f>MAX(0,Overview!$B$11-D264)</f>
        <v>0</v>
      </c>
      <c r="G264" s="20">
        <f t="shared" si="16"/>
        <v>0</v>
      </c>
      <c r="H264" s="20">
        <f>ROUND(G264*Priority!D8/12,2)</f>
        <v>0</v>
      </c>
      <c r="I264" s="20">
        <f>MIN(G264+H264,Priority!E8)</f>
        <v>0</v>
      </c>
      <c r="J264" s="20">
        <f>MIN(MAX(0,G264+H264-I264),MAX(0,Overview!$B$11-SUM(I264,N264,S264,X264,AC264,AH264,AM264,AR264,AW264,BB264)))</f>
        <v>0</v>
      </c>
      <c r="K264" s="20">
        <f t="shared" si="5"/>
        <v>0</v>
      </c>
      <c r="L264" s="20">
        <f t="shared" si="17"/>
        <v>0</v>
      </c>
      <c r="M264" s="20">
        <f>ROUND(L264*Priority!D9/12,2)</f>
        <v>0</v>
      </c>
      <c r="N264" s="20">
        <f>MIN(L264+M264,Priority!E9)</f>
        <v>0</v>
      </c>
      <c r="O264" s="20">
        <f>MIN(MAX(0,L264+M264-N264),MAX(0,Overview!$B$11-SUM(I264,N264,S264,X264,AC264,AH264,AM264,AR264,AW264,BB264)-SUM(J264)))</f>
        <v>0</v>
      </c>
      <c r="P264" s="20">
        <f t="shared" si="6"/>
        <v>0</v>
      </c>
      <c r="Q264" s="20">
        <f t="shared" si="18"/>
        <v>0</v>
      </c>
      <c r="R264" s="20">
        <f>ROUND(Q264*Priority!D10/12,2)</f>
        <v>0</v>
      </c>
      <c r="S264" s="20">
        <f>MIN(Q264+R264,Priority!E10)</f>
        <v>0</v>
      </c>
      <c r="T264" s="20">
        <f>MIN(MAX(0,Q264+R264-S264),MAX(0,Overview!$B$11-SUM(I264,N264,S264,X264,AC264,AH264,AM264,AR264,AW264,BB264)-SUM(J264,O264)))</f>
        <v>0</v>
      </c>
      <c r="U264" s="20">
        <f t="shared" si="7"/>
        <v>0</v>
      </c>
      <c r="V264" s="20">
        <f t="shared" si="19"/>
        <v>0</v>
      </c>
      <c r="W264" s="20">
        <f>ROUND(V264*Priority!D11/12,2)</f>
        <v>0</v>
      </c>
      <c r="X264" s="20">
        <f>MIN(V264+W264,Priority!E11)</f>
        <v>0</v>
      </c>
      <c r="Y264" s="20">
        <f>MIN(MAX(0,V264+W264-X264),MAX(0,Overview!$B$11-SUM(I264,N264,S264,X264,AC264,AH264,AM264,AR264,AW264,BB264)-SUM(J264,O264,T264)))</f>
        <v>0</v>
      </c>
      <c r="Z264" s="20">
        <f t="shared" si="8"/>
        <v>0</v>
      </c>
      <c r="AA264" s="20">
        <f t="shared" si="20"/>
        <v>0</v>
      </c>
      <c r="AB264" s="20">
        <f>ROUND(AA264*Priority!D12/12,2)</f>
        <v>0</v>
      </c>
      <c r="AC264" s="20">
        <f>MIN(AA264+AB264,Priority!E12)</f>
        <v>0</v>
      </c>
      <c r="AD264" s="20">
        <f>MIN(MAX(0,AA264+AB264-AC264),MAX(0,Overview!$B$11-SUM(I264,N264,S264,X264,AC264,AH264,AM264,AR264,AW264,BB264)-SUM(J264,O264,T264,Y264)))</f>
        <v>0</v>
      </c>
      <c r="AE264" s="20">
        <f t="shared" si="9"/>
        <v>0</v>
      </c>
      <c r="AF264" s="20">
        <f t="shared" si="21"/>
        <v>0</v>
      </c>
      <c r="AG264" s="20">
        <f>ROUND(AF264*Priority!D13/12,2)</f>
        <v>0</v>
      </c>
      <c r="AH264" s="20">
        <f>MIN(AF264+AG264,Priority!E13)</f>
        <v>0</v>
      </c>
      <c r="AI264" s="20">
        <f>MIN(MAX(0,AF264+AG264-AH264),MAX(0,Overview!$B$11-SUM(I264,N264,S264,X264,AC264,AH264,AM264,AR264,AW264,BB264)-SUM(J264,O264,T264,Y264,AD264)))</f>
        <v>0</v>
      </c>
      <c r="AJ264" s="20">
        <f t="shared" si="10"/>
        <v>0</v>
      </c>
      <c r="AK264" s="20">
        <f t="shared" si="22"/>
        <v>0</v>
      </c>
      <c r="AL264" s="20">
        <f>ROUND(AK264*Priority!D14/12,2)</f>
        <v>0</v>
      </c>
      <c r="AM264" s="20">
        <f>MIN(AK264+AL264,Priority!E14)</f>
        <v>0</v>
      </c>
      <c r="AN264" s="20">
        <f>MIN(MAX(0,AK264+AL264-AM264),MAX(0,Overview!$B$11-SUM(I264,N264,S264,X264,AC264,AH264,AM264,AR264,AW264,BB264)-SUM(J264,O264,T264,Y264,AD264,AI264)))</f>
        <v>0</v>
      </c>
      <c r="AO264" s="20">
        <f t="shared" si="11"/>
        <v>0</v>
      </c>
      <c r="AP264" s="20">
        <f t="shared" si="23"/>
        <v>0</v>
      </c>
      <c r="AQ264" s="20">
        <f>ROUND(AP264*Priority!D15/12,2)</f>
        <v>0</v>
      </c>
      <c r="AR264" s="20">
        <f>MIN(AP264+AQ264,Priority!E15)</f>
        <v>0</v>
      </c>
      <c r="AS264" s="20">
        <f>MIN(MAX(0,AP264+AQ264-AR264),MAX(0,Overview!$B$11-SUM(I264,N264,S264,X264,AC264,AH264,AM264,AR264,AW264,BB264)-SUM(J264,O264,T264,Y264,AD264,AI264,AN264)))</f>
        <v>0</v>
      </c>
      <c r="AT264" s="20">
        <f t="shared" si="12"/>
        <v>0</v>
      </c>
      <c r="AU264" s="20">
        <f t="shared" si="24"/>
        <v>0</v>
      </c>
      <c r="AV264" s="20">
        <f>ROUND(AU264*Priority!D16/12,2)</f>
        <v>0</v>
      </c>
      <c r="AW264" s="20">
        <f>MIN(AU264+AV264,Priority!E16)</f>
        <v>0</v>
      </c>
      <c r="AX264" s="20">
        <f>MIN(MAX(0,AU264+AV264-AW264),MAX(0,Overview!$B$11-SUM(I264,N264,S264,X264,AC264,AH264,AM264,AR264,AW264,BB264)-SUM(J264,O264,T264,Y264,AD264,AI264,AN264,AS264)))</f>
        <v>0</v>
      </c>
      <c r="AY264" s="20">
        <f t="shared" si="13"/>
        <v>0</v>
      </c>
      <c r="AZ264" s="20">
        <f t="shared" si="25"/>
        <v>0</v>
      </c>
      <c r="BA264" s="20">
        <f>ROUND(AZ264*Priority!D17/12,2)</f>
        <v>0</v>
      </c>
      <c r="BB264" s="20">
        <f>MIN(AZ264+BA264,Priority!E17)</f>
        <v>0</v>
      </c>
      <c r="BC264" s="20">
        <f>MIN(MAX(0,AZ264+BA264-BB264),MAX(0,Overview!$B$11-SUM(I264,N264,S264,X264,AC264,AH264,AM264,AR264,AW264,BB264)-SUM(J264,O264,T264,Y264,AD264,AI264,AN264,AS264,AX264)))</f>
        <v>0</v>
      </c>
      <c r="BD264" s="20">
        <f t="shared" si="14"/>
        <v>0</v>
      </c>
    </row>
    <row r="265" ht="22.5" customHeight="1">
      <c r="A265" s="4">
        <v>258.0</v>
      </c>
      <c r="B265" s="20">
        <f t="shared" ref="B265:C265" si="280">SUM(G265,L265,Q265,V265,AA265,AF265,AK265,AP265,AU265,AZ265)</f>
        <v>0</v>
      </c>
      <c r="C265" s="20">
        <f t="shared" si="280"/>
        <v>0</v>
      </c>
      <c r="D265" s="20">
        <f t="shared" si="3"/>
        <v>0</v>
      </c>
      <c r="E265" s="20">
        <f t="shared" si="4"/>
        <v>0</v>
      </c>
      <c r="F265" s="20">
        <f>MAX(0,Overview!$B$11-D265)</f>
        <v>0</v>
      </c>
      <c r="G265" s="20">
        <f t="shared" si="16"/>
        <v>0</v>
      </c>
      <c r="H265" s="20">
        <f>ROUND(G265*Priority!D8/12,2)</f>
        <v>0</v>
      </c>
      <c r="I265" s="20">
        <f>MIN(G265+H265,Priority!E8)</f>
        <v>0</v>
      </c>
      <c r="J265" s="20">
        <f>MIN(MAX(0,G265+H265-I265),MAX(0,Overview!$B$11-SUM(I265,N265,S265,X265,AC265,AH265,AM265,AR265,AW265,BB265)))</f>
        <v>0</v>
      </c>
      <c r="K265" s="20">
        <f t="shared" si="5"/>
        <v>0</v>
      </c>
      <c r="L265" s="20">
        <f t="shared" si="17"/>
        <v>0</v>
      </c>
      <c r="M265" s="20">
        <f>ROUND(L265*Priority!D9/12,2)</f>
        <v>0</v>
      </c>
      <c r="N265" s="20">
        <f>MIN(L265+M265,Priority!E9)</f>
        <v>0</v>
      </c>
      <c r="O265" s="20">
        <f>MIN(MAX(0,L265+M265-N265),MAX(0,Overview!$B$11-SUM(I265,N265,S265,X265,AC265,AH265,AM265,AR265,AW265,BB265)-SUM(J265)))</f>
        <v>0</v>
      </c>
      <c r="P265" s="20">
        <f t="shared" si="6"/>
        <v>0</v>
      </c>
      <c r="Q265" s="20">
        <f t="shared" si="18"/>
        <v>0</v>
      </c>
      <c r="R265" s="20">
        <f>ROUND(Q265*Priority!D10/12,2)</f>
        <v>0</v>
      </c>
      <c r="S265" s="20">
        <f>MIN(Q265+R265,Priority!E10)</f>
        <v>0</v>
      </c>
      <c r="T265" s="20">
        <f>MIN(MAX(0,Q265+R265-S265),MAX(0,Overview!$B$11-SUM(I265,N265,S265,X265,AC265,AH265,AM265,AR265,AW265,BB265)-SUM(J265,O265)))</f>
        <v>0</v>
      </c>
      <c r="U265" s="20">
        <f t="shared" si="7"/>
        <v>0</v>
      </c>
      <c r="V265" s="20">
        <f t="shared" si="19"/>
        <v>0</v>
      </c>
      <c r="W265" s="20">
        <f>ROUND(V265*Priority!D11/12,2)</f>
        <v>0</v>
      </c>
      <c r="X265" s="20">
        <f>MIN(V265+W265,Priority!E11)</f>
        <v>0</v>
      </c>
      <c r="Y265" s="20">
        <f>MIN(MAX(0,V265+W265-X265),MAX(0,Overview!$B$11-SUM(I265,N265,S265,X265,AC265,AH265,AM265,AR265,AW265,BB265)-SUM(J265,O265,T265)))</f>
        <v>0</v>
      </c>
      <c r="Z265" s="20">
        <f t="shared" si="8"/>
        <v>0</v>
      </c>
      <c r="AA265" s="20">
        <f t="shared" si="20"/>
        <v>0</v>
      </c>
      <c r="AB265" s="20">
        <f>ROUND(AA265*Priority!D12/12,2)</f>
        <v>0</v>
      </c>
      <c r="AC265" s="20">
        <f>MIN(AA265+AB265,Priority!E12)</f>
        <v>0</v>
      </c>
      <c r="AD265" s="20">
        <f>MIN(MAX(0,AA265+AB265-AC265),MAX(0,Overview!$B$11-SUM(I265,N265,S265,X265,AC265,AH265,AM265,AR265,AW265,BB265)-SUM(J265,O265,T265,Y265)))</f>
        <v>0</v>
      </c>
      <c r="AE265" s="20">
        <f t="shared" si="9"/>
        <v>0</v>
      </c>
      <c r="AF265" s="20">
        <f t="shared" si="21"/>
        <v>0</v>
      </c>
      <c r="AG265" s="20">
        <f>ROUND(AF265*Priority!D13/12,2)</f>
        <v>0</v>
      </c>
      <c r="AH265" s="20">
        <f>MIN(AF265+AG265,Priority!E13)</f>
        <v>0</v>
      </c>
      <c r="AI265" s="20">
        <f>MIN(MAX(0,AF265+AG265-AH265),MAX(0,Overview!$B$11-SUM(I265,N265,S265,X265,AC265,AH265,AM265,AR265,AW265,BB265)-SUM(J265,O265,T265,Y265,AD265)))</f>
        <v>0</v>
      </c>
      <c r="AJ265" s="20">
        <f t="shared" si="10"/>
        <v>0</v>
      </c>
      <c r="AK265" s="20">
        <f t="shared" si="22"/>
        <v>0</v>
      </c>
      <c r="AL265" s="20">
        <f>ROUND(AK265*Priority!D14/12,2)</f>
        <v>0</v>
      </c>
      <c r="AM265" s="20">
        <f>MIN(AK265+AL265,Priority!E14)</f>
        <v>0</v>
      </c>
      <c r="AN265" s="20">
        <f>MIN(MAX(0,AK265+AL265-AM265),MAX(0,Overview!$B$11-SUM(I265,N265,S265,X265,AC265,AH265,AM265,AR265,AW265,BB265)-SUM(J265,O265,T265,Y265,AD265,AI265)))</f>
        <v>0</v>
      </c>
      <c r="AO265" s="20">
        <f t="shared" si="11"/>
        <v>0</v>
      </c>
      <c r="AP265" s="20">
        <f t="shared" si="23"/>
        <v>0</v>
      </c>
      <c r="AQ265" s="20">
        <f>ROUND(AP265*Priority!D15/12,2)</f>
        <v>0</v>
      </c>
      <c r="AR265" s="20">
        <f>MIN(AP265+AQ265,Priority!E15)</f>
        <v>0</v>
      </c>
      <c r="AS265" s="20">
        <f>MIN(MAX(0,AP265+AQ265-AR265),MAX(0,Overview!$B$11-SUM(I265,N265,S265,X265,AC265,AH265,AM265,AR265,AW265,BB265)-SUM(J265,O265,T265,Y265,AD265,AI265,AN265)))</f>
        <v>0</v>
      </c>
      <c r="AT265" s="20">
        <f t="shared" si="12"/>
        <v>0</v>
      </c>
      <c r="AU265" s="20">
        <f t="shared" si="24"/>
        <v>0</v>
      </c>
      <c r="AV265" s="20">
        <f>ROUND(AU265*Priority!D16/12,2)</f>
        <v>0</v>
      </c>
      <c r="AW265" s="20">
        <f>MIN(AU265+AV265,Priority!E16)</f>
        <v>0</v>
      </c>
      <c r="AX265" s="20">
        <f>MIN(MAX(0,AU265+AV265-AW265),MAX(0,Overview!$B$11-SUM(I265,N265,S265,X265,AC265,AH265,AM265,AR265,AW265,BB265)-SUM(J265,O265,T265,Y265,AD265,AI265,AN265,AS265)))</f>
        <v>0</v>
      </c>
      <c r="AY265" s="20">
        <f t="shared" si="13"/>
        <v>0</v>
      </c>
      <c r="AZ265" s="20">
        <f t="shared" si="25"/>
        <v>0</v>
      </c>
      <c r="BA265" s="20">
        <f>ROUND(AZ265*Priority!D17/12,2)</f>
        <v>0</v>
      </c>
      <c r="BB265" s="20">
        <f>MIN(AZ265+BA265,Priority!E17)</f>
        <v>0</v>
      </c>
      <c r="BC265" s="20">
        <f>MIN(MAX(0,AZ265+BA265-BB265),MAX(0,Overview!$B$11-SUM(I265,N265,S265,X265,AC265,AH265,AM265,AR265,AW265,BB265)-SUM(J265,O265,T265,Y265,AD265,AI265,AN265,AS265,AX265)))</f>
        <v>0</v>
      </c>
      <c r="BD265" s="20">
        <f t="shared" si="14"/>
        <v>0</v>
      </c>
    </row>
    <row r="266" ht="22.5" customHeight="1">
      <c r="A266" s="4">
        <v>259.0</v>
      </c>
      <c r="B266" s="20">
        <f t="shared" ref="B266:C266" si="281">SUM(G266,L266,Q266,V266,AA266,AF266,AK266,AP266,AU266,AZ266)</f>
        <v>0</v>
      </c>
      <c r="C266" s="20">
        <f t="shared" si="281"/>
        <v>0</v>
      </c>
      <c r="D266" s="20">
        <f t="shared" si="3"/>
        <v>0</v>
      </c>
      <c r="E266" s="20">
        <f t="shared" si="4"/>
        <v>0</v>
      </c>
      <c r="F266" s="20">
        <f>MAX(0,Overview!$B$11-D266)</f>
        <v>0</v>
      </c>
      <c r="G266" s="20">
        <f t="shared" si="16"/>
        <v>0</v>
      </c>
      <c r="H266" s="20">
        <f>ROUND(G266*Priority!D8/12,2)</f>
        <v>0</v>
      </c>
      <c r="I266" s="20">
        <f>MIN(G266+H266,Priority!E8)</f>
        <v>0</v>
      </c>
      <c r="J266" s="20">
        <f>MIN(MAX(0,G266+H266-I266),MAX(0,Overview!$B$11-SUM(I266,N266,S266,X266,AC266,AH266,AM266,AR266,AW266,BB266)))</f>
        <v>0</v>
      </c>
      <c r="K266" s="20">
        <f t="shared" si="5"/>
        <v>0</v>
      </c>
      <c r="L266" s="20">
        <f t="shared" si="17"/>
        <v>0</v>
      </c>
      <c r="M266" s="20">
        <f>ROUND(L266*Priority!D9/12,2)</f>
        <v>0</v>
      </c>
      <c r="N266" s="20">
        <f>MIN(L266+M266,Priority!E9)</f>
        <v>0</v>
      </c>
      <c r="O266" s="20">
        <f>MIN(MAX(0,L266+M266-N266),MAX(0,Overview!$B$11-SUM(I266,N266,S266,X266,AC266,AH266,AM266,AR266,AW266,BB266)-SUM(J266)))</f>
        <v>0</v>
      </c>
      <c r="P266" s="20">
        <f t="shared" si="6"/>
        <v>0</v>
      </c>
      <c r="Q266" s="20">
        <f t="shared" si="18"/>
        <v>0</v>
      </c>
      <c r="R266" s="20">
        <f>ROUND(Q266*Priority!D10/12,2)</f>
        <v>0</v>
      </c>
      <c r="S266" s="20">
        <f>MIN(Q266+R266,Priority!E10)</f>
        <v>0</v>
      </c>
      <c r="T266" s="20">
        <f>MIN(MAX(0,Q266+R266-S266),MAX(0,Overview!$B$11-SUM(I266,N266,S266,X266,AC266,AH266,AM266,AR266,AW266,BB266)-SUM(J266,O266)))</f>
        <v>0</v>
      </c>
      <c r="U266" s="20">
        <f t="shared" si="7"/>
        <v>0</v>
      </c>
      <c r="V266" s="20">
        <f t="shared" si="19"/>
        <v>0</v>
      </c>
      <c r="W266" s="20">
        <f>ROUND(V266*Priority!D11/12,2)</f>
        <v>0</v>
      </c>
      <c r="X266" s="20">
        <f>MIN(V266+W266,Priority!E11)</f>
        <v>0</v>
      </c>
      <c r="Y266" s="20">
        <f>MIN(MAX(0,V266+W266-X266),MAX(0,Overview!$B$11-SUM(I266,N266,S266,X266,AC266,AH266,AM266,AR266,AW266,BB266)-SUM(J266,O266,T266)))</f>
        <v>0</v>
      </c>
      <c r="Z266" s="20">
        <f t="shared" si="8"/>
        <v>0</v>
      </c>
      <c r="AA266" s="20">
        <f t="shared" si="20"/>
        <v>0</v>
      </c>
      <c r="AB266" s="20">
        <f>ROUND(AA266*Priority!D12/12,2)</f>
        <v>0</v>
      </c>
      <c r="AC266" s="20">
        <f>MIN(AA266+AB266,Priority!E12)</f>
        <v>0</v>
      </c>
      <c r="AD266" s="20">
        <f>MIN(MAX(0,AA266+AB266-AC266),MAX(0,Overview!$B$11-SUM(I266,N266,S266,X266,AC266,AH266,AM266,AR266,AW266,BB266)-SUM(J266,O266,T266,Y266)))</f>
        <v>0</v>
      </c>
      <c r="AE266" s="20">
        <f t="shared" si="9"/>
        <v>0</v>
      </c>
      <c r="AF266" s="20">
        <f t="shared" si="21"/>
        <v>0</v>
      </c>
      <c r="AG266" s="20">
        <f>ROUND(AF266*Priority!D13/12,2)</f>
        <v>0</v>
      </c>
      <c r="AH266" s="20">
        <f>MIN(AF266+AG266,Priority!E13)</f>
        <v>0</v>
      </c>
      <c r="AI266" s="20">
        <f>MIN(MAX(0,AF266+AG266-AH266),MAX(0,Overview!$B$11-SUM(I266,N266,S266,X266,AC266,AH266,AM266,AR266,AW266,BB266)-SUM(J266,O266,T266,Y266,AD266)))</f>
        <v>0</v>
      </c>
      <c r="AJ266" s="20">
        <f t="shared" si="10"/>
        <v>0</v>
      </c>
      <c r="AK266" s="20">
        <f t="shared" si="22"/>
        <v>0</v>
      </c>
      <c r="AL266" s="20">
        <f>ROUND(AK266*Priority!D14/12,2)</f>
        <v>0</v>
      </c>
      <c r="AM266" s="20">
        <f>MIN(AK266+AL266,Priority!E14)</f>
        <v>0</v>
      </c>
      <c r="AN266" s="20">
        <f>MIN(MAX(0,AK266+AL266-AM266),MAX(0,Overview!$B$11-SUM(I266,N266,S266,X266,AC266,AH266,AM266,AR266,AW266,BB266)-SUM(J266,O266,T266,Y266,AD266,AI266)))</f>
        <v>0</v>
      </c>
      <c r="AO266" s="20">
        <f t="shared" si="11"/>
        <v>0</v>
      </c>
      <c r="AP266" s="20">
        <f t="shared" si="23"/>
        <v>0</v>
      </c>
      <c r="AQ266" s="20">
        <f>ROUND(AP266*Priority!D15/12,2)</f>
        <v>0</v>
      </c>
      <c r="AR266" s="20">
        <f>MIN(AP266+AQ266,Priority!E15)</f>
        <v>0</v>
      </c>
      <c r="AS266" s="20">
        <f>MIN(MAX(0,AP266+AQ266-AR266),MAX(0,Overview!$B$11-SUM(I266,N266,S266,X266,AC266,AH266,AM266,AR266,AW266,BB266)-SUM(J266,O266,T266,Y266,AD266,AI266,AN266)))</f>
        <v>0</v>
      </c>
      <c r="AT266" s="20">
        <f t="shared" si="12"/>
        <v>0</v>
      </c>
      <c r="AU266" s="20">
        <f t="shared" si="24"/>
        <v>0</v>
      </c>
      <c r="AV266" s="20">
        <f>ROUND(AU266*Priority!D16/12,2)</f>
        <v>0</v>
      </c>
      <c r="AW266" s="20">
        <f>MIN(AU266+AV266,Priority!E16)</f>
        <v>0</v>
      </c>
      <c r="AX266" s="20">
        <f>MIN(MAX(0,AU266+AV266-AW266),MAX(0,Overview!$B$11-SUM(I266,N266,S266,X266,AC266,AH266,AM266,AR266,AW266,BB266)-SUM(J266,O266,T266,Y266,AD266,AI266,AN266,AS266)))</f>
        <v>0</v>
      </c>
      <c r="AY266" s="20">
        <f t="shared" si="13"/>
        <v>0</v>
      </c>
      <c r="AZ266" s="20">
        <f t="shared" si="25"/>
        <v>0</v>
      </c>
      <c r="BA266" s="20">
        <f>ROUND(AZ266*Priority!D17/12,2)</f>
        <v>0</v>
      </c>
      <c r="BB266" s="20">
        <f>MIN(AZ266+BA266,Priority!E17)</f>
        <v>0</v>
      </c>
      <c r="BC266" s="20">
        <f>MIN(MAX(0,AZ266+BA266-BB266),MAX(0,Overview!$B$11-SUM(I266,N266,S266,X266,AC266,AH266,AM266,AR266,AW266,BB266)-SUM(J266,O266,T266,Y266,AD266,AI266,AN266,AS266,AX266)))</f>
        <v>0</v>
      </c>
      <c r="BD266" s="20">
        <f t="shared" si="14"/>
        <v>0</v>
      </c>
    </row>
    <row r="267" ht="22.5" customHeight="1">
      <c r="A267" s="4">
        <v>260.0</v>
      </c>
      <c r="B267" s="20">
        <f t="shared" ref="B267:C267" si="282">SUM(G267,L267,Q267,V267,AA267,AF267,AK267,AP267,AU267,AZ267)</f>
        <v>0</v>
      </c>
      <c r="C267" s="20">
        <f t="shared" si="282"/>
        <v>0</v>
      </c>
      <c r="D267" s="20">
        <f t="shared" si="3"/>
        <v>0</v>
      </c>
      <c r="E267" s="20">
        <f t="shared" si="4"/>
        <v>0</v>
      </c>
      <c r="F267" s="20">
        <f>MAX(0,Overview!$B$11-D267)</f>
        <v>0</v>
      </c>
      <c r="G267" s="20">
        <f t="shared" si="16"/>
        <v>0</v>
      </c>
      <c r="H267" s="20">
        <f>ROUND(G267*Priority!D8/12,2)</f>
        <v>0</v>
      </c>
      <c r="I267" s="20">
        <f>MIN(G267+H267,Priority!E8)</f>
        <v>0</v>
      </c>
      <c r="J267" s="20">
        <f>MIN(MAX(0,G267+H267-I267),MAX(0,Overview!$B$11-SUM(I267,N267,S267,X267,AC267,AH267,AM267,AR267,AW267,BB267)))</f>
        <v>0</v>
      </c>
      <c r="K267" s="20">
        <f t="shared" si="5"/>
        <v>0</v>
      </c>
      <c r="L267" s="20">
        <f t="shared" si="17"/>
        <v>0</v>
      </c>
      <c r="M267" s="20">
        <f>ROUND(L267*Priority!D9/12,2)</f>
        <v>0</v>
      </c>
      <c r="N267" s="20">
        <f>MIN(L267+M267,Priority!E9)</f>
        <v>0</v>
      </c>
      <c r="O267" s="20">
        <f>MIN(MAX(0,L267+M267-N267),MAX(0,Overview!$B$11-SUM(I267,N267,S267,X267,AC267,AH267,AM267,AR267,AW267,BB267)-SUM(J267)))</f>
        <v>0</v>
      </c>
      <c r="P267" s="20">
        <f t="shared" si="6"/>
        <v>0</v>
      </c>
      <c r="Q267" s="20">
        <f t="shared" si="18"/>
        <v>0</v>
      </c>
      <c r="R267" s="20">
        <f>ROUND(Q267*Priority!D10/12,2)</f>
        <v>0</v>
      </c>
      <c r="S267" s="20">
        <f>MIN(Q267+R267,Priority!E10)</f>
        <v>0</v>
      </c>
      <c r="T267" s="20">
        <f>MIN(MAX(0,Q267+R267-S267),MAX(0,Overview!$B$11-SUM(I267,N267,S267,X267,AC267,AH267,AM267,AR267,AW267,BB267)-SUM(J267,O267)))</f>
        <v>0</v>
      </c>
      <c r="U267" s="20">
        <f t="shared" si="7"/>
        <v>0</v>
      </c>
      <c r="V267" s="20">
        <f t="shared" si="19"/>
        <v>0</v>
      </c>
      <c r="W267" s="20">
        <f>ROUND(V267*Priority!D11/12,2)</f>
        <v>0</v>
      </c>
      <c r="X267" s="20">
        <f>MIN(V267+W267,Priority!E11)</f>
        <v>0</v>
      </c>
      <c r="Y267" s="20">
        <f>MIN(MAX(0,V267+W267-X267),MAX(0,Overview!$B$11-SUM(I267,N267,S267,X267,AC267,AH267,AM267,AR267,AW267,BB267)-SUM(J267,O267,T267)))</f>
        <v>0</v>
      </c>
      <c r="Z267" s="20">
        <f t="shared" si="8"/>
        <v>0</v>
      </c>
      <c r="AA267" s="20">
        <f t="shared" si="20"/>
        <v>0</v>
      </c>
      <c r="AB267" s="20">
        <f>ROUND(AA267*Priority!D12/12,2)</f>
        <v>0</v>
      </c>
      <c r="AC267" s="20">
        <f>MIN(AA267+AB267,Priority!E12)</f>
        <v>0</v>
      </c>
      <c r="AD267" s="20">
        <f>MIN(MAX(0,AA267+AB267-AC267),MAX(0,Overview!$B$11-SUM(I267,N267,S267,X267,AC267,AH267,AM267,AR267,AW267,BB267)-SUM(J267,O267,T267,Y267)))</f>
        <v>0</v>
      </c>
      <c r="AE267" s="20">
        <f t="shared" si="9"/>
        <v>0</v>
      </c>
      <c r="AF267" s="20">
        <f t="shared" si="21"/>
        <v>0</v>
      </c>
      <c r="AG267" s="20">
        <f>ROUND(AF267*Priority!D13/12,2)</f>
        <v>0</v>
      </c>
      <c r="AH267" s="20">
        <f>MIN(AF267+AG267,Priority!E13)</f>
        <v>0</v>
      </c>
      <c r="AI267" s="20">
        <f>MIN(MAX(0,AF267+AG267-AH267),MAX(0,Overview!$B$11-SUM(I267,N267,S267,X267,AC267,AH267,AM267,AR267,AW267,BB267)-SUM(J267,O267,T267,Y267,AD267)))</f>
        <v>0</v>
      </c>
      <c r="AJ267" s="20">
        <f t="shared" si="10"/>
        <v>0</v>
      </c>
      <c r="AK267" s="20">
        <f t="shared" si="22"/>
        <v>0</v>
      </c>
      <c r="AL267" s="20">
        <f>ROUND(AK267*Priority!D14/12,2)</f>
        <v>0</v>
      </c>
      <c r="AM267" s="20">
        <f>MIN(AK267+AL267,Priority!E14)</f>
        <v>0</v>
      </c>
      <c r="AN267" s="20">
        <f>MIN(MAX(0,AK267+AL267-AM267),MAX(0,Overview!$B$11-SUM(I267,N267,S267,X267,AC267,AH267,AM267,AR267,AW267,BB267)-SUM(J267,O267,T267,Y267,AD267,AI267)))</f>
        <v>0</v>
      </c>
      <c r="AO267" s="20">
        <f t="shared" si="11"/>
        <v>0</v>
      </c>
      <c r="AP267" s="20">
        <f t="shared" si="23"/>
        <v>0</v>
      </c>
      <c r="AQ267" s="20">
        <f>ROUND(AP267*Priority!D15/12,2)</f>
        <v>0</v>
      </c>
      <c r="AR267" s="20">
        <f>MIN(AP267+AQ267,Priority!E15)</f>
        <v>0</v>
      </c>
      <c r="AS267" s="20">
        <f>MIN(MAX(0,AP267+AQ267-AR267),MAX(0,Overview!$B$11-SUM(I267,N267,S267,X267,AC267,AH267,AM267,AR267,AW267,BB267)-SUM(J267,O267,T267,Y267,AD267,AI267,AN267)))</f>
        <v>0</v>
      </c>
      <c r="AT267" s="20">
        <f t="shared" si="12"/>
        <v>0</v>
      </c>
      <c r="AU267" s="20">
        <f t="shared" si="24"/>
        <v>0</v>
      </c>
      <c r="AV267" s="20">
        <f>ROUND(AU267*Priority!D16/12,2)</f>
        <v>0</v>
      </c>
      <c r="AW267" s="20">
        <f>MIN(AU267+AV267,Priority!E16)</f>
        <v>0</v>
      </c>
      <c r="AX267" s="20">
        <f>MIN(MAX(0,AU267+AV267-AW267),MAX(0,Overview!$B$11-SUM(I267,N267,S267,X267,AC267,AH267,AM267,AR267,AW267,BB267)-SUM(J267,O267,T267,Y267,AD267,AI267,AN267,AS267)))</f>
        <v>0</v>
      </c>
      <c r="AY267" s="20">
        <f t="shared" si="13"/>
        <v>0</v>
      </c>
      <c r="AZ267" s="20">
        <f t="shared" si="25"/>
        <v>0</v>
      </c>
      <c r="BA267" s="20">
        <f>ROUND(AZ267*Priority!D17/12,2)</f>
        <v>0</v>
      </c>
      <c r="BB267" s="20">
        <f>MIN(AZ267+BA267,Priority!E17)</f>
        <v>0</v>
      </c>
      <c r="BC267" s="20">
        <f>MIN(MAX(0,AZ267+BA267-BB267),MAX(0,Overview!$B$11-SUM(I267,N267,S267,X267,AC267,AH267,AM267,AR267,AW267,BB267)-SUM(J267,O267,T267,Y267,AD267,AI267,AN267,AS267,AX267)))</f>
        <v>0</v>
      </c>
      <c r="BD267" s="20">
        <f t="shared" si="14"/>
        <v>0</v>
      </c>
    </row>
    <row r="268" ht="22.5" customHeight="1">
      <c r="A268" s="4">
        <v>261.0</v>
      </c>
      <c r="B268" s="20">
        <f t="shared" ref="B268:C268" si="283">SUM(G268,L268,Q268,V268,AA268,AF268,AK268,AP268,AU268,AZ268)</f>
        <v>0</v>
      </c>
      <c r="C268" s="20">
        <f t="shared" si="283"/>
        <v>0</v>
      </c>
      <c r="D268" s="20">
        <f t="shared" si="3"/>
        <v>0</v>
      </c>
      <c r="E268" s="20">
        <f t="shared" si="4"/>
        <v>0</v>
      </c>
      <c r="F268" s="20">
        <f>MAX(0,Overview!$B$11-D268)</f>
        <v>0</v>
      </c>
      <c r="G268" s="20">
        <f t="shared" si="16"/>
        <v>0</v>
      </c>
      <c r="H268" s="20">
        <f>ROUND(G268*Priority!D8/12,2)</f>
        <v>0</v>
      </c>
      <c r="I268" s="20">
        <f>MIN(G268+H268,Priority!E8)</f>
        <v>0</v>
      </c>
      <c r="J268" s="20">
        <f>MIN(MAX(0,G268+H268-I268),MAX(0,Overview!$B$11-SUM(I268,N268,S268,X268,AC268,AH268,AM268,AR268,AW268,BB268)))</f>
        <v>0</v>
      </c>
      <c r="K268" s="20">
        <f t="shared" si="5"/>
        <v>0</v>
      </c>
      <c r="L268" s="20">
        <f t="shared" si="17"/>
        <v>0</v>
      </c>
      <c r="M268" s="20">
        <f>ROUND(L268*Priority!D9/12,2)</f>
        <v>0</v>
      </c>
      <c r="N268" s="20">
        <f>MIN(L268+M268,Priority!E9)</f>
        <v>0</v>
      </c>
      <c r="O268" s="20">
        <f>MIN(MAX(0,L268+M268-N268),MAX(0,Overview!$B$11-SUM(I268,N268,S268,X268,AC268,AH268,AM268,AR268,AW268,BB268)-SUM(J268)))</f>
        <v>0</v>
      </c>
      <c r="P268" s="20">
        <f t="shared" si="6"/>
        <v>0</v>
      </c>
      <c r="Q268" s="20">
        <f t="shared" si="18"/>
        <v>0</v>
      </c>
      <c r="R268" s="20">
        <f>ROUND(Q268*Priority!D10/12,2)</f>
        <v>0</v>
      </c>
      <c r="S268" s="20">
        <f>MIN(Q268+R268,Priority!E10)</f>
        <v>0</v>
      </c>
      <c r="T268" s="20">
        <f>MIN(MAX(0,Q268+R268-S268),MAX(0,Overview!$B$11-SUM(I268,N268,S268,X268,AC268,AH268,AM268,AR268,AW268,BB268)-SUM(J268,O268)))</f>
        <v>0</v>
      </c>
      <c r="U268" s="20">
        <f t="shared" si="7"/>
        <v>0</v>
      </c>
      <c r="V268" s="20">
        <f t="shared" si="19"/>
        <v>0</v>
      </c>
      <c r="W268" s="20">
        <f>ROUND(V268*Priority!D11/12,2)</f>
        <v>0</v>
      </c>
      <c r="X268" s="20">
        <f>MIN(V268+W268,Priority!E11)</f>
        <v>0</v>
      </c>
      <c r="Y268" s="20">
        <f>MIN(MAX(0,V268+W268-X268),MAX(0,Overview!$B$11-SUM(I268,N268,S268,X268,AC268,AH268,AM268,AR268,AW268,BB268)-SUM(J268,O268,T268)))</f>
        <v>0</v>
      </c>
      <c r="Z268" s="20">
        <f t="shared" si="8"/>
        <v>0</v>
      </c>
      <c r="AA268" s="20">
        <f t="shared" si="20"/>
        <v>0</v>
      </c>
      <c r="AB268" s="20">
        <f>ROUND(AA268*Priority!D12/12,2)</f>
        <v>0</v>
      </c>
      <c r="AC268" s="20">
        <f>MIN(AA268+AB268,Priority!E12)</f>
        <v>0</v>
      </c>
      <c r="AD268" s="20">
        <f>MIN(MAX(0,AA268+AB268-AC268),MAX(0,Overview!$B$11-SUM(I268,N268,S268,X268,AC268,AH268,AM268,AR268,AW268,BB268)-SUM(J268,O268,T268,Y268)))</f>
        <v>0</v>
      </c>
      <c r="AE268" s="20">
        <f t="shared" si="9"/>
        <v>0</v>
      </c>
      <c r="AF268" s="20">
        <f t="shared" si="21"/>
        <v>0</v>
      </c>
      <c r="AG268" s="20">
        <f>ROUND(AF268*Priority!D13/12,2)</f>
        <v>0</v>
      </c>
      <c r="AH268" s="20">
        <f>MIN(AF268+AG268,Priority!E13)</f>
        <v>0</v>
      </c>
      <c r="AI268" s="20">
        <f>MIN(MAX(0,AF268+AG268-AH268),MAX(0,Overview!$B$11-SUM(I268,N268,S268,X268,AC268,AH268,AM268,AR268,AW268,BB268)-SUM(J268,O268,T268,Y268,AD268)))</f>
        <v>0</v>
      </c>
      <c r="AJ268" s="20">
        <f t="shared" si="10"/>
        <v>0</v>
      </c>
      <c r="AK268" s="20">
        <f t="shared" si="22"/>
        <v>0</v>
      </c>
      <c r="AL268" s="20">
        <f>ROUND(AK268*Priority!D14/12,2)</f>
        <v>0</v>
      </c>
      <c r="AM268" s="20">
        <f>MIN(AK268+AL268,Priority!E14)</f>
        <v>0</v>
      </c>
      <c r="AN268" s="20">
        <f>MIN(MAX(0,AK268+AL268-AM268),MAX(0,Overview!$B$11-SUM(I268,N268,S268,X268,AC268,AH268,AM268,AR268,AW268,BB268)-SUM(J268,O268,T268,Y268,AD268,AI268)))</f>
        <v>0</v>
      </c>
      <c r="AO268" s="20">
        <f t="shared" si="11"/>
        <v>0</v>
      </c>
      <c r="AP268" s="20">
        <f t="shared" si="23"/>
        <v>0</v>
      </c>
      <c r="AQ268" s="20">
        <f>ROUND(AP268*Priority!D15/12,2)</f>
        <v>0</v>
      </c>
      <c r="AR268" s="20">
        <f>MIN(AP268+AQ268,Priority!E15)</f>
        <v>0</v>
      </c>
      <c r="AS268" s="20">
        <f>MIN(MAX(0,AP268+AQ268-AR268),MAX(0,Overview!$B$11-SUM(I268,N268,S268,X268,AC268,AH268,AM268,AR268,AW268,BB268)-SUM(J268,O268,T268,Y268,AD268,AI268,AN268)))</f>
        <v>0</v>
      </c>
      <c r="AT268" s="20">
        <f t="shared" si="12"/>
        <v>0</v>
      </c>
      <c r="AU268" s="20">
        <f t="shared" si="24"/>
        <v>0</v>
      </c>
      <c r="AV268" s="20">
        <f>ROUND(AU268*Priority!D16/12,2)</f>
        <v>0</v>
      </c>
      <c r="AW268" s="20">
        <f>MIN(AU268+AV268,Priority!E16)</f>
        <v>0</v>
      </c>
      <c r="AX268" s="20">
        <f>MIN(MAX(0,AU268+AV268-AW268),MAX(0,Overview!$B$11-SUM(I268,N268,S268,X268,AC268,AH268,AM268,AR268,AW268,BB268)-SUM(J268,O268,T268,Y268,AD268,AI268,AN268,AS268)))</f>
        <v>0</v>
      </c>
      <c r="AY268" s="20">
        <f t="shared" si="13"/>
        <v>0</v>
      </c>
      <c r="AZ268" s="20">
        <f t="shared" si="25"/>
        <v>0</v>
      </c>
      <c r="BA268" s="20">
        <f>ROUND(AZ268*Priority!D17/12,2)</f>
        <v>0</v>
      </c>
      <c r="BB268" s="20">
        <f>MIN(AZ268+BA268,Priority!E17)</f>
        <v>0</v>
      </c>
      <c r="BC268" s="20">
        <f>MIN(MAX(0,AZ268+BA268-BB268),MAX(0,Overview!$B$11-SUM(I268,N268,S268,X268,AC268,AH268,AM268,AR268,AW268,BB268)-SUM(J268,O268,T268,Y268,AD268,AI268,AN268,AS268,AX268)))</f>
        <v>0</v>
      </c>
      <c r="BD268" s="20">
        <f t="shared" si="14"/>
        <v>0</v>
      </c>
    </row>
    <row r="269" ht="22.5" customHeight="1">
      <c r="A269" s="4">
        <v>262.0</v>
      </c>
      <c r="B269" s="20">
        <f t="shared" ref="B269:C269" si="284">SUM(G269,L269,Q269,V269,AA269,AF269,AK269,AP269,AU269,AZ269)</f>
        <v>0</v>
      </c>
      <c r="C269" s="20">
        <f t="shared" si="284"/>
        <v>0</v>
      </c>
      <c r="D269" s="20">
        <f t="shared" si="3"/>
        <v>0</v>
      </c>
      <c r="E269" s="20">
        <f t="shared" si="4"/>
        <v>0</v>
      </c>
      <c r="F269" s="20">
        <f>MAX(0,Overview!$B$11-D269)</f>
        <v>0</v>
      </c>
      <c r="G269" s="20">
        <f t="shared" si="16"/>
        <v>0</v>
      </c>
      <c r="H269" s="20">
        <f>ROUND(G269*Priority!D8/12,2)</f>
        <v>0</v>
      </c>
      <c r="I269" s="20">
        <f>MIN(G269+H269,Priority!E8)</f>
        <v>0</v>
      </c>
      <c r="J269" s="20">
        <f>MIN(MAX(0,G269+H269-I269),MAX(0,Overview!$B$11-SUM(I269,N269,S269,X269,AC269,AH269,AM269,AR269,AW269,BB269)))</f>
        <v>0</v>
      </c>
      <c r="K269" s="20">
        <f t="shared" si="5"/>
        <v>0</v>
      </c>
      <c r="L269" s="20">
        <f t="shared" si="17"/>
        <v>0</v>
      </c>
      <c r="M269" s="20">
        <f>ROUND(L269*Priority!D9/12,2)</f>
        <v>0</v>
      </c>
      <c r="N269" s="20">
        <f>MIN(L269+M269,Priority!E9)</f>
        <v>0</v>
      </c>
      <c r="O269" s="20">
        <f>MIN(MAX(0,L269+M269-N269),MAX(0,Overview!$B$11-SUM(I269,N269,S269,X269,AC269,AH269,AM269,AR269,AW269,BB269)-SUM(J269)))</f>
        <v>0</v>
      </c>
      <c r="P269" s="20">
        <f t="shared" si="6"/>
        <v>0</v>
      </c>
      <c r="Q269" s="20">
        <f t="shared" si="18"/>
        <v>0</v>
      </c>
      <c r="R269" s="20">
        <f>ROUND(Q269*Priority!D10/12,2)</f>
        <v>0</v>
      </c>
      <c r="S269" s="20">
        <f>MIN(Q269+R269,Priority!E10)</f>
        <v>0</v>
      </c>
      <c r="T269" s="20">
        <f>MIN(MAX(0,Q269+R269-S269),MAX(0,Overview!$B$11-SUM(I269,N269,S269,X269,AC269,AH269,AM269,AR269,AW269,BB269)-SUM(J269,O269)))</f>
        <v>0</v>
      </c>
      <c r="U269" s="20">
        <f t="shared" si="7"/>
        <v>0</v>
      </c>
      <c r="V269" s="20">
        <f t="shared" si="19"/>
        <v>0</v>
      </c>
      <c r="W269" s="20">
        <f>ROUND(V269*Priority!D11/12,2)</f>
        <v>0</v>
      </c>
      <c r="X269" s="20">
        <f>MIN(V269+W269,Priority!E11)</f>
        <v>0</v>
      </c>
      <c r="Y269" s="20">
        <f>MIN(MAX(0,V269+W269-X269),MAX(0,Overview!$B$11-SUM(I269,N269,S269,X269,AC269,AH269,AM269,AR269,AW269,BB269)-SUM(J269,O269,T269)))</f>
        <v>0</v>
      </c>
      <c r="Z269" s="20">
        <f t="shared" si="8"/>
        <v>0</v>
      </c>
      <c r="AA269" s="20">
        <f t="shared" si="20"/>
        <v>0</v>
      </c>
      <c r="AB269" s="20">
        <f>ROUND(AA269*Priority!D12/12,2)</f>
        <v>0</v>
      </c>
      <c r="AC269" s="20">
        <f>MIN(AA269+AB269,Priority!E12)</f>
        <v>0</v>
      </c>
      <c r="AD269" s="20">
        <f>MIN(MAX(0,AA269+AB269-AC269),MAX(0,Overview!$B$11-SUM(I269,N269,S269,X269,AC269,AH269,AM269,AR269,AW269,BB269)-SUM(J269,O269,T269,Y269)))</f>
        <v>0</v>
      </c>
      <c r="AE269" s="20">
        <f t="shared" si="9"/>
        <v>0</v>
      </c>
      <c r="AF269" s="20">
        <f t="shared" si="21"/>
        <v>0</v>
      </c>
      <c r="AG269" s="20">
        <f>ROUND(AF269*Priority!D13/12,2)</f>
        <v>0</v>
      </c>
      <c r="AH269" s="20">
        <f>MIN(AF269+AG269,Priority!E13)</f>
        <v>0</v>
      </c>
      <c r="AI269" s="20">
        <f>MIN(MAX(0,AF269+AG269-AH269),MAX(0,Overview!$B$11-SUM(I269,N269,S269,X269,AC269,AH269,AM269,AR269,AW269,BB269)-SUM(J269,O269,T269,Y269,AD269)))</f>
        <v>0</v>
      </c>
      <c r="AJ269" s="20">
        <f t="shared" si="10"/>
        <v>0</v>
      </c>
      <c r="AK269" s="20">
        <f t="shared" si="22"/>
        <v>0</v>
      </c>
      <c r="AL269" s="20">
        <f>ROUND(AK269*Priority!D14/12,2)</f>
        <v>0</v>
      </c>
      <c r="AM269" s="20">
        <f>MIN(AK269+AL269,Priority!E14)</f>
        <v>0</v>
      </c>
      <c r="AN269" s="20">
        <f>MIN(MAX(0,AK269+AL269-AM269),MAX(0,Overview!$B$11-SUM(I269,N269,S269,X269,AC269,AH269,AM269,AR269,AW269,BB269)-SUM(J269,O269,T269,Y269,AD269,AI269)))</f>
        <v>0</v>
      </c>
      <c r="AO269" s="20">
        <f t="shared" si="11"/>
        <v>0</v>
      </c>
      <c r="AP269" s="20">
        <f t="shared" si="23"/>
        <v>0</v>
      </c>
      <c r="AQ269" s="20">
        <f>ROUND(AP269*Priority!D15/12,2)</f>
        <v>0</v>
      </c>
      <c r="AR269" s="20">
        <f>MIN(AP269+AQ269,Priority!E15)</f>
        <v>0</v>
      </c>
      <c r="AS269" s="20">
        <f>MIN(MAX(0,AP269+AQ269-AR269),MAX(0,Overview!$B$11-SUM(I269,N269,S269,X269,AC269,AH269,AM269,AR269,AW269,BB269)-SUM(J269,O269,T269,Y269,AD269,AI269,AN269)))</f>
        <v>0</v>
      </c>
      <c r="AT269" s="20">
        <f t="shared" si="12"/>
        <v>0</v>
      </c>
      <c r="AU269" s="20">
        <f t="shared" si="24"/>
        <v>0</v>
      </c>
      <c r="AV269" s="20">
        <f>ROUND(AU269*Priority!D16/12,2)</f>
        <v>0</v>
      </c>
      <c r="AW269" s="20">
        <f>MIN(AU269+AV269,Priority!E16)</f>
        <v>0</v>
      </c>
      <c r="AX269" s="20">
        <f>MIN(MAX(0,AU269+AV269-AW269),MAX(0,Overview!$B$11-SUM(I269,N269,S269,X269,AC269,AH269,AM269,AR269,AW269,BB269)-SUM(J269,O269,T269,Y269,AD269,AI269,AN269,AS269)))</f>
        <v>0</v>
      </c>
      <c r="AY269" s="20">
        <f t="shared" si="13"/>
        <v>0</v>
      </c>
      <c r="AZ269" s="20">
        <f t="shared" si="25"/>
        <v>0</v>
      </c>
      <c r="BA269" s="20">
        <f>ROUND(AZ269*Priority!D17/12,2)</f>
        <v>0</v>
      </c>
      <c r="BB269" s="20">
        <f>MIN(AZ269+BA269,Priority!E17)</f>
        <v>0</v>
      </c>
      <c r="BC269" s="20">
        <f>MIN(MAX(0,AZ269+BA269-BB269),MAX(0,Overview!$B$11-SUM(I269,N269,S269,X269,AC269,AH269,AM269,AR269,AW269,BB269)-SUM(J269,O269,T269,Y269,AD269,AI269,AN269,AS269,AX269)))</f>
        <v>0</v>
      </c>
      <c r="BD269" s="20">
        <f t="shared" si="14"/>
        <v>0</v>
      </c>
    </row>
    <row r="270" ht="22.5" customHeight="1">
      <c r="A270" s="4">
        <v>263.0</v>
      </c>
      <c r="B270" s="20">
        <f t="shared" ref="B270:C270" si="285">SUM(G270,L270,Q270,V270,AA270,AF270,AK270,AP270,AU270,AZ270)</f>
        <v>0</v>
      </c>
      <c r="C270" s="20">
        <f t="shared" si="285"/>
        <v>0</v>
      </c>
      <c r="D270" s="20">
        <f t="shared" si="3"/>
        <v>0</v>
      </c>
      <c r="E270" s="20">
        <f t="shared" si="4"/>
        <v>0</v>
      </c>
      <c r="F270" s="20">
        <f>MAX(0,Overview!$B$11-D270)</f>
        <v>0</v>
      </c>
      <c r="G270" s="20">
        <f t="shared" si="16"/>
        <v>0</v>
      </c>
      <c r="H270" s="20">
        <f>ROUND(G270*Priority!D8/12,2)</f>
        <v>0</v>
      </c>
      <c r="I270" s="20">
        <f>MIN(G270+H270,Priority!E8)</f>
        <v>0</v>
      </c>
      <c r="J270" s="20">
        <f>MIN(MAX(0,G270+H270-I270),MAX(0,Overview!$B$11-SUM(I270,N270,S270,X270,AC270,AH270,AM270,AR270,AW270,BB270)))</f>
        <v>0</v>
      </c>
      <c r="K270" s="20">
        <f t="shared" si="5"/>
        <v>0</v>
      </c>
      <c r="L270" s="20">
        <f t="shared" si="17"/>
        <v>0</v>
      </c>
      <c r="M270" s="20">
        <f>ROUND(L270*Priority!D9/12,2)</f>
        <v>0</v>
      </c>
      <c r="N270" s="20">
        <f>MIN(L270+M270,Priority!E9)</f>
        <v>0</v>
      </c>
      <c r="O270" s="20">
        <f>MIN(MAX(0,L270+M270-N270),MAX(0,Overview!$B$11-SUM(I270,N270,S270,X270,AC270,AH270,AM270,AR270,AW270,BB270)-SUM(J270)))</f>
        <v>0</v>
      </c>
      <c r="P270" s="20">
        <f t="shared" si="6"/>
        <v>0</v>
      </c>
      <c r="Q270" s="20">
        <f t="shared" si="18"/>
        <v>0</v>
      </c>
      <c r="R270" s="20">
        <f>ROUND(Q270*Priority!D10/12,2)</f>
        <v>0</v>
      </c>
      <c r="S270" s="20">
        <f>MIN(Q270+R270,Priority!E10)</f>
        <v>0</v>
      </c>
      <c r="T270" s="20">
        <f>MIN(MAX(0,Q270+R270-S270),MAX(0,Overview!$B$11-SUM(I270,N270,S270,X270,AC270,AH270,AM270,AR270,AW270,BB270)-SUM(J270,O270)))</f>
        <v>0</v>
      </c>
      <c r="U270" s="20">
        <f t="shared" si="7"/>
        <v>0</v>
      </c>
      <c r="V270" s="20">
        <f t="shared" si="19"/>
        <v>0</v>
      </c>
      <c r="W270" s="20">
        <f>ROUND(V270*Priority!D11/12,2)</f>
        <v>0</v>
      </c>
      <c r="X270" s="20">
        <f>MIN(V270+W270,Priority!E11)</f>
        <v>0</v>
      </c>
      <c r="Y270" s="20">
        <f>MIN(MAX(0,V270+W270-X270),MAX(0,Overview!$B$11-SUM(I270,N270,S270,X270,AC270,AH270,AM270,AR270,AW270,BB270)-SUM(J270,O270,T270)))</f>
        <v>0</v>
      </c>
      <c r="Z270" s="20">
        <f t="shared" si="8"/>
        <v>0</v>
      </c>
      <c r="AA270" s="20">
        <f t="shared" si="20"/>
        <v>0</v>
      </c>
      <c r="AB270" s="20">
        <f>ROUND(AA270*Priority!D12/12,2)</f>
        <v>0</v>
      </c>
      <c r="AC270" s="20">
        <f>MIN(AA270+AB270,Priority!E12)</f>
        <v>0</v>
      </c>
      <c r="AD270" s="20">
        <f>MIN(MAX(0,AA270+AB270-AC270),MAX(0,Overview!$B$11-SUM(I270,N270,S270,X270,AC270,AH270,AM270,AR270,AW270,BB270)-SUM(J270,O270,T270,Y270)))</f>
        <v>0</v>
      </c>
      <c r="AE270" s="20">
        <f t="shared" si="9"/>
        <v>0</v>
      </c>
      <c r="AF270" s="20">
        <f t="shared" si="21"/>
        <v>0</v>
      </c>
      <c r="AG270" s="20">
        <f>ROUND(AF270*Priority!D13/12,2)</f>
        <v>0</v>
      </c>
      <c r="AH270" s="20">
        <f>MIN(AF270+AG270,Priority!E13)</f>
        <v>0</v>
      </c>
      <c r="AI270" s="20">
        <f>MIN(MAX(0,AF270+AG270-AH270),MAX(0,Overview!$B$11-SUM(I270,N270,S270,X270,AC270,AH270,AM270,AR270,AW270,BB270)-SUM(J270,O270,T270,Y270,AD270)))</f>
        <v>0</v>
      </c>
      <c r="AJ270" s="20">
        <f t="shared" si="10"/>
        <v>0</v>
      </c>
      <c r="AK270" s="20">
        <f t="shared" si="22"/>
        <v>0</v>
      </c>
      <c r="AL270" s="20">
        <f>ROUND(AK270*Priority!D14/12,2)</f>
        <v>0</v>
      </c>
      <c r="AM270" s="20">
        <f>MIN(AK270+AL270,Priority!E14)</f>
        <v>0</v>
      </c>
      <c r="AN270" s="20">
        <f>MIN(MAX(0,AK270+AL270-AM270),MAX(0,Overview!$B$11-SUM(I270,N270,S270,X270,AC270,AH270,AM270,AR270,AW270,BB270)-SUM(J270,O270,T270,Y270,AD270,AI270)))</f>
        <v>0</v>
      </c>
      <c r="AO270" s="20">
        <f t="shared" si="11"/>
        <v>0</v>
      </c>
      <c r="AP270" s="20">
        <f t="shared" si="23"/>
        <v>0</v>
      </c>
      <c r="AQ270" s="20">
        <f>ROUND(AP270*Priority!D15/12,2)</f>
        <v>0</v>
      </c>
      <c r="AR270" s="20">
        <f>MIN(AP270+AQ270,Priority!E15)</f>
        <v>0</v>
      </c>
      <c r="AS270" s="20">
        <f>MIN(MAX(0,AP270+AQ270-AR270),MAX(0,Overview!$B$11-SUM(I270,N270,S270,X270,AC270,AH270,AM270,AR270,AW270,BB270)-SUM(J270,O270,T270,Y270,AD270,AI270,AN270)))</f>
        <v>0</v>
      </c>
      <c r="AT270" s="20">
        <f t="shared" si="12"/>
        <v>0</v>
      </c>
      <c r="AU270" s="20">
        <f t="shared" si="24"/>
        <v>0</v>
      </c>
      <c r="AV270" s="20">
        <f>ROUND(AU270*Priority!D16/12,2)</f>
        <v>0</v>
      </c>
      <c r="AW270" s="20">
        <f>MIN(AU270+AV270,Priority!E16)</f>
        <v>0</v>
      </c>
      <c r="AX270" s="20">
        <f>MIN(MAX(0,AU270+AV270-AW270),MAX(0,Overview!$B$11-SUM(I270,N270,S270,X270,AC270,AH270,AM270,AR270,AW270,BB270)-SUM(J270,O270,T270,Y270,AD270,AI270,AN270,AS270)))</f>
        <v>0</v>
      </c>
      <c r="AY270" s="20">
        <f t="shared" si="13"/>
        <v>0</v>
      </c>
      <c r="AZ270" s="20">
        <f t="shared" si="25"/>
        <v>0</v>
      </c>
      <c r="BA270" s="20">
        <f>ROUND(AZ270*Priority!D17/12,2)</f>
        <v>0</v>
      </c>
      <c r="BB270" s="20">
        <f>MIN(AZ270+BA270,Priority!E17)</f>
        <v>0</v>
      </c>
      <c r="BC270" s="20">
        <f>MIN(MAX(0,AZ270+BA270-BB270),MAX(0,Overview!$B$11-SUM(I270,N270,S270,X270,AC270,AH270,AM270,AR270,AW270,BB270)-SUM(J270,O270,T270,Y270,AD270,AI270,AN270,AS270,AX270)))</f>
        <v>0</v>
      </c>
      <c r="BD270" s="20">
        <f t="shared" si="14"/>
        <v>0</v>
      </c>
    </row>
    <row r="271" ht="22.5" customHeight="1">
      <c r="A271" s="4">
        <v>264.0</v>
      </c>
      <c r="B271" s="20">
        <f t="shared" ref="B271:C271" si="286">SUM(G271,L271,Q271,V271,AA271,AF271,AK271,AP271,AU271,AZ271)</f>
        <v>0</v>
      </c>
      <c r="C271" s="20">
        <f t="shared" si="286"/>
        <v>0</v>
      </c>
      <c r="D271" s="20">
        <f t="shared" si="3"/>
        <v>0</v>
      </c>
      <c r="E271" s="20">
        <f t="shared" si="4"/>
        <v>0</v>
      </c>
      <c r="F271" s="20">
        <f>MAX(0,Overview!$B$11-D271)</f>
        <v>0</v>
      </c>
      <c r="G271" s="20">
        <f t="shared" si="16"/>
        <v>0</v>
      </c>
      <c r="H271" s="20">
        <f>ROUND(G271*Priority!D8/12,2)</f>
        <v>0</v>
      </c>
      <c r="I271" s="20">
        <f>MIN(G271+H271,Priority!E8)</f>
        <v>0</v>
      </c>
      <c r="J271" s="20">
        <f>MIN(MAX(0,G271+H271-I271),MAX(0,Overview!$B$11-SUM(I271,N271,S271,X271,AC271,AH271,AM271,AR271,AW271,BB271)))</f>
        <v>0</v>
      </c>
      <c r="K271" s="20">
        <f t="shared" si="5"/>
        <v>0</v>
      </c>
      <c r="L271" s="20">
        <f t="shared" si="17"/>
        <v>0</v>
      </c>
      <c r="M271" s="20">
        <f>ROUND(L271*Priority!D9/12,2)</f>
        <v>0</v>
      </c>
      <c r="N271" s="20">
        <f>MIN(L271+M271,Priority!E9)</f>
        <v>0</v>
      </c>
      <c r="O271" s="20">
        <f>MIN(MAX(0,L271+M271-N271),MAX(0,Overview!$B$11-SUM(I271,N271,S271,X271,AC271,AH271,AM271,AR271,AW271,BB271)-SUM(J271)))</f>
        <v>0</v>
      </c>
      <c r="P271" s="20">
        <f t="shared" si="6"/>
        <v>0</v>
      </c>
      <c r="Q271" s="20">
        <f t="shared" si="18"/>
        <v>0</v>
      </c>
      <c r="R271" s="20">
        <f>ROUND(Q271*Priority!D10/12,2)</f>
        <v>0</v>
      </c>
      <c r="S271" s="20">
        <f>MIN(Q271+R271,Priority!E10)</f>
        <v>0</v>
      </c>
      <c r="T271" s="20">
        <f>MIN(MAX(0,Q271+R271-S271),MAX(0,Overview!$B$11-SUM(I271,N271,S271,X271,AC271,AH271,AM271,AR271,AW271,BB271)-SUM(J271,O271)))</f>
        <v>0</v>
      </c>
      <c r="U271" s="20">
        <f t="shared" si="7"/>
        <v>0</v>
      </c>
      <c r="V271" s="20">
        <f t="shared" si="19"/>
        <v>0</v>
      </c>
      <c r="W271" s="20">
        <f>ROUND(V271*Priority!D11/12,2)</f>
        <v>0</v>
      </c>
      <c r="X271" s="20">
        <f>MIN(V271+W271,Priority!E11)</f>
        <v>0</v>
      </c>
      <c r="Y271" s="20">
        <f>MIN(MAX(0,V271+W271-X271),MAX(0,Overview!$B$11-SUM(I271,N271,S271,X271,AC271,AH271,AM271,AR271,AW271,BB271)-SUM(J271,O271,T271)))</f>
        <v>0</v>
      </c>
      <c r="Z271" s="20">
        <f t="shared" si="8"/>
        <v>0</v>
      </c>
      <c r="AA271" s="20">
        <f t="shared" si="20"/>
        <v>0</v>
      </c>
      <c r="AB271" s="20">
        <f>ROUND(AA271*Priority!D12/12,2)</f>
        <v>0</v>
      </c>
      <c r="AC271" s="20">
        <f>MIN(AA271+AB271,Priority!E12)</f>
        <v>0</v>
      </c>
      <c r="AD271" s="20">
        <f>MIN(MAX(0,AA271+AB271-AC271),MAX(0,Overview!$B$11-SUM(I271,N271,S271,X271,AC271,AH271,AM271,AR271,AW271,BB271)-SUM(J271,O271,T271,Y271)))</f>
        <v>0</v>
      </c>
      <c r="AE271" s="20">
        <f t="shared" si="9"/>
        <v>0</v>
      </c>
      <c r="AF271" s="20">
        <f t="shared" si="21"/>
        <v>0</v>
      </c>
      <c r="AG271" s="20">
        <f>ROUND(AF271*Priority!D13/12,2)</f>
        <v>0</v>
      </c>
      <c r="AH271" s="20">
        <f>MIN(AF271+AG271,Priority!E13)</f>
        <v>0</v>
      </c>
      <c r="AI271" s="20">
        <f>MIN(MAX(0,AF271+AG271-AH271),MAX(0,Overview!$B$11-SUM(I271,N271,S271,X271,AC271,AH271,AM271,AR271,AW271,BB271)-SUM(J271,O271,T271,Y271,AD271)))</f>
        <v>0</v>
      </c>
      <c r="AJ271" s="20">
        <f t="shared" si="10"/>
        <v>0</v>
      </c>
      <c r="AK271" s="20">
        <f t="shared" si="22"/>
        <v>0</v>
      </c>
      <c r="AL271" s="20">
        <f>ROUND(AK271*Priority!D14/12,2)</f>
        <v>0</v>
      </c>
      <c r="AM271" s="20">
        <f>MIN(AK271+AL271,Priority!E14)</f>
        <v>0</v>
      </c>
      <c r="AN271" s="20">
        <f>MIN(MAX(0,AK271+AL271-AM271),MAX(0,Overview!$B$11-SUM(I271,N271,S271,X271,AC271,AH271,AM271,AR271,AW271,BB271)-SUM(J271,O271,T271,Y271,AD271,AI271)))</f>
        <v>0</v>
      </c>
      <c r="AO271" s="20">
        <f t="shared" si="11"/>
        <v>0</v>
      </c>
      <c r="AP271" s="20">
        <f t="shared" si="23"/>
        <v>0</v>
      </c>
      <c r="AQ271" s="20">
        <f>ROUND(AP271*Priority!D15/12,2)</f>
        <v>0</v>
      </c>
      <c r="AR271" s="20">
        <f>MIN(AP271+AQ271,Priority!E15)</f>
        <v>0</v>
      </c>
      <c r="AS271" s="20">
        <f>MIN(MAX(0,AP271+AQ271-AR271),MAX(0,Overview!$B$11-SUM(I271,N271,S271,X271,AC271,AH271,AM271,AR271,AW271,BB271)-SUM(J271,O271,T271,Y271,AD271,AI271,AN271)))</f>
        <v>0</v>
      </c>
      <c r="AT271" s="20">
        <f t="shared" si="12"/>
        <v>0</v>
      </c>
      <c r="AU271" s="20">
        <f t="shared" si="24"/>
        <v>0</v>
      </c>
      <c r="AV271" s="20">
        <f>ROUND(AU271*Priority!D16/12,2)</f>
        <v>0</v>
      </c>
      <c r="AW271" s="20">
        <f>MIN(AU271+AV271,Priority!E16)</f>
        <v>0</v>
      </c>
      <c r="AX271" s="20">
        <f>MIN(MAX(0,AU271+AV271-AW271),MAX(0,Overview!$B$11-SUM(I271,N271,S271,X271,AC271,AH271,AM271,AR271,AW271,BB271)-SUM(J271,O271,T271,Y271,AD271,AI271,AN271,AS271)))</f>
        <v>0</v>
      </c>
      <c r="AY271" s="20">
        <f t="shared" si="13"/>
        <v>0</v>
      </c>
      <c r="AZ271" s="20">
        <f t="shared" si="25"/>
        <v>0</v>
      </c>
      <c r="BA271" s="20">
        <f>ROUND(AZ271*Priority!D17/12,2)</f>
        <v>0</v>
      </c>
      <c r="BB271" s="20">
        <f>MIN(AZ271+BA271,Priority!E17)</f>
        <v>0</v>
      </c>
      <c r="BC271" s="20">
        <f>MIN(MAX(0,AZ271+BA271-BB271),MAX(0,Overview!$B$11-SUM(I271,N271,S271,X271,AC271,AH271,AM271,AR271,AW271,BB271)-SUM(J271,O271,T271,Y271,AD271,AI271,AN271,AS271,AX271)))</f>
        <v>0</v>
      </c>
      <c r="BD271" s="20">
        <f t="shared" si="14"/>
        <v>0</v>
      </c>
    </row>
    <row r="272" ht="22.5" customHeight="1">
      <c r="A272" s="4">
        <v>265.0</v>
      </c>
      <c r="B272" s="20">
        <f t="shared" ref="B272:C272" si="287">SUM(G272,L272,Q272,V272,AA272,AF272,AK272,AP272,AU272,AZ272)</f>
        <v>0</v>
      </c>
      <c r="C272" s="20">
        <f t="shared" si="287"/>
        <v>0</v>
      </c>
      <c r="D272" s="20">
        <f t="shared" si="3"/>
        <v>0</v>
      </c>
      <c r="E272" s="20">
        <f t="shared" si="4"/>
        <v>0</v>
      </c>
      <c r="F272" s="20">
        <f>MAX(0,Overview!$B$11-D272)</f>
        <v>0</v>
      </c>
      <c r="G272" s="20">
        <f t="shared" si="16"/>
        <v>0</v>
      </c>
      <c r="H272" s="20">
        <f>ROUND(G272*Priority!D8/12,2)</f>
        <v>0</v>
      </c>
      <c r="I272" s="20">
        <f>MIN(G272+H272,Priority!E8)</f>
        <v>0</v>
      </c>
      <c r="J272" s="20">
        <f>MIN(MAX(0,G272+H272-I272),MAX(0,Overview!$B$11-SUM(I272,N272,S272,X272,AC272,AH272,AM272,AR272,AW272,BB272)))</f>
        <v>0</v>
      </c>
      <c r="K272" s="20">
        <f t="shared" si="5"/>
        <v>0</v>
      </c>
      <c r="L272" s="20">
        <f t="shared" si="17"/>
        <v>0</v>
      </c>
      <c r="M272" s="20">
        <f>ROUND(L272*Priority!D9/12,2)</f>
        <v>0</v>
      </c>
      <c r="N272" s="20">
        <f>MIN(L272+M272,Priority!E9)</f>
        <v>0</v>
      </c>
      <c r="O272" s="20">
        <f>MIN(MAX(0,L272+M272-N272),MAX(0,Overview!$B$11-SUM(I272,N272,S272,X272,AC272,AH272,AM272,AR272,AW272,BB272)-SUM(J272)))</f>
        <v>0</v>
      </c>
      <c r="P272" s="20">
        <f t="shared" si="6"/>
        <v>0</v>
      </c>
      <c r="Q272" s="20">
        <f t="shared" si="18"/>
        <v>0</v>
      </c>
      <c r="R272" s="20">
        <f>ROUND(Q272*Priority!D10/12,2)</f>
        <v>0</v>
      </c>
      <c r="S272" s="20">
        <f>MIN(Q272+R272,Priority!E10)</f>
        <v>0</v>
      </c>
      <c r="T272" s="20">
        <f>MIN(MAX(0,Q272+R272-S272),MAX(0,Overview!$B$11-SUM(I272,N272,S272,X272,AC272,AH272,AM272,AR272,AW272,BB272)-SUM(J272,O272)))</f>
        <v>0</v>
      </c>
      <c r="U272" s="20">
        <f t="shared" si="7"/>
        <v>0</v>
      </c>
      <c r="V272" s="20">
        <f t="shared" si="19"/>
        <v>0</v>
      </c>
      <c r="W272" s="20">
        <f>ROUND(V272*Priority!D11/12,2)</f>
        <v>0</v>
      </c>
      <c r="X272" s="20">
        <f>MIN(V272+W272,Priority!E11)</f>
        <v>0</v>
      </c>
      <c r="Y272" s="20">
        <f>MIN(MAX(0,V272+W272-X272),MAX(0,Overview!$B$11-SUM(I272,N272,S272,X272,AC272,AH272,AM272,AR272,AW272,BB272)-SUM(J272,O272,T272)))</f>
        <v>0</v>
      </c>
      <c r="Z272" s="20">
        <f t="shared" si="8"/>
        <v>0</v>
      </c>
      <c r="AA272" s="20">
        <f t="shared" si="20"/>
        <v>0</v>
      </c>
      <c r="AB272" s="20">
        <f>ROUND(AA272*Priority!D12/12,2)</f>
        <v>0</v>
      </c>
      <c r="AC272" s="20">
        <f>MIN(AA272+AB272,Priority!E12)</f>
        <v>0</v>
      </c>
      <c r="AD272" s="20">
        <f>MIN(MAX(0,AA272+AB272-AC272),MAX(0,Overview!$B$11-SUM(I272,N272,S272,X272,AC272,AH272,AM272,AR272,AW272,BB272)-SUM(J272,O272,T272,Y272)))</f>
        <v>0</v>
      </c>
      <c r="AE272" s="20">
        <f t="shared" si="9"/>
        <v>0</v>
      </c>
      <c r="AF272" s="20">
        <f t="shared" si="21"/>
        <v>0</v>
      </c>
      <c r="AG272" s="20">
        <f>ROUND(AF272*Priority!D13/12,2)</f>
        <v>0</v>
      </c>
      <c r="AH272" s="20">
        <f>MIN(AF272+AG272,Priority!E13)</f>
        <v>0</v>
      </c>
      <c r="AI272" s="20">
        <f>MIN(MAX(0,AF272+AG272-AH272),MAX(0,Overview!$B$11-SUM(I272,N272,S272,X272,AC272,AH272,AM272,AR272,AW272,BB272)-SUM(J272,O272,T272,Y272,AD272)))</f>
        <v>0</v>
      </c>
      <c r="AJ272" s="20">
        <f t="shared" si="10"/>
        <v>0</v>
      </c>
      <c r="AK272" s="20">
        <f t="shared" si="22"/>
        <v>0</v>
      </c>
      <c r="AL272" s="20">
        <f>ROUND(AK272*Priority!D14/12,2)</f>
        <v>0</v>
      </c>
      <c r="AM272" s="20">
        <f>MIN(AK272+AL272,Priority!E14)</f>
        <v>0</v>
      </c>
      <c r="AN272" s="20">
        <f>MIN(MAX(0,AK272+AL272-AM272),MAX(0,Overview!$B$11-SUM(I272,N272,S272,X272,AC272,AH272,AM272,AR272,AW272,BB272)-SUM(J272,O272,T272,Y272,AD272,AI272)))</f>
        <v>0</v>
      </c>
      <c r="AO272" s="20">
        <f t="shared" si="11"/>
        <v>0</v>
      </c>
      <c r="AP272" s="20">
        <f t="shared" si="23"/>
        <v>0</v>
      </c>
      <c r="AQ272" s="20">
        <f>ROUND(AP272*Priority!D15/12,2)</f>
        <v>0</v>
      </c>
      <c r="AR272" s="20">
        <f>MIN(AP272+AQ272,Priority!E15)</f>
        <v>0</v>
      </c>
      <c r="AS272" s="20">
        <f>MIN(MAX(0,AP272+AQ272-AR272),MAX(0,Overview!$B$11-SUM(I272,N272,S272,X272,AC272,AH272,AM272,AR272,AW272,BB272)-SUM(J272,O272,T272,Y272,AD272,AI272,AN272)))</f>
        <v>0</v>
      </c>
      <c r="AT272" s="20">
        <f t="shared" si="12"/>
        <v>0</v>
      </c>
      <c r="AU272" s="20">
        <f t="shared" si="24"/>
        <v>0</v>
      </c>
      <c r="AV272" s="20">
        <f>ROUND(AU272*Priority!D16/12,2)</f>
        <v>0</v>
      </c>
      <c r="AW272" s="20">
        <f>MIN(AU272+AV272,Priority!E16)</f>
        <v>0</v>
      </c>
      <c r="AX272" s="20">
        <f>MIN(MAX(0,AU272+AV272-AW272),MAX(0,Overview!$B$11-SUM(I272,N272,S272,X272,AC272,AH272,AM272,AR272,AW272,BB272)-SUM(J272,O272,T272,Y272,AD272,AI272,AN272,AS272)))</f>
        <v>0</v>
      </c>
      <c r="AY272" s="20">
        <f t="shared" si="13"/>
        <v>0</v>
      </c>
      <c r="AZ272" s="20">
        <f t="shared" si="25"/>
        <v>0</v>
      </c>
      <c r="BA272" s="20">
        <f>ROUND(AZ272*Priority!D17/12,2)</f>
        <v>0</v>
      </c>
      <c r="BB272" s="20">
        <f>MIN(AZ272+BA272,Priority!E17)</f>
        <v>0</v>
      </c>
      <c r="BC272" s="20">
        <f>MIN(MAX(0,AZ272+BA272-BB272),MAX(0,Overview!$B$11-SUM(I272,N272,S272,X272,AC272,AH272,AM272,AR272,AW272,BB272)-SUM(J272,O272,T272,Y272,AD272,AI272,AN272,AS272,AX272)))</f>
        <v>0</v>
      </c>
      <c r="BD272" s="20">
        <f t="shared" si="14"/>
        <v>0</v>
      </c>
    </row>
    <row r="273" ht="22.5" customHeight="1">
      <c r="A273" s="4">
        <v>266.0</v>
      </c>
      <c r="B273" s="20">
        <f t="shared" ref="B273:C273" si="288">SUM(G273,L273,Q273,V273,AA273,AF273,AK273,AP273,AU273,AZ273)</f>
        <v>0</v>
      </c>
      <c r="C273" s="20">
        <f t="shared" si="288"/>
        <v>0</v>
      </c>
      <c r="D273" s="20">
        <f t="shared" si="3"/>
        <v>0</v>
      </c>
      <c r="E273" s="20">
        <f t="shared" si="4"/>
        <v>0</v>
      </c>
      <c r="F273" s="20">
        <f>MAX(0,Overview!$B$11-D273)</f>
        <v>0</v>
      </c>
      <c r="G273" s="20">
        <f t="shared" si="16"/>
        <v>0</v>
      </c>
      <c r="H273" s="20">
        <f>ROUND(G273*Priority!D8/12,2)</f>
        <v>0</v>
      </c>
      <c r="I273" s="20">
        <f>MIN(G273+H273,Priority!E8)</f>
        <v>0</v>
      </c>
      <c r="J273" s="20">
        <f>MIN(MAX(0,G273+H273-I273),MAX(0,Overview!$B$11-SUM(I273,N273,S273,X273,AC273,AH273,AM273,AR273,AW273,BB273)))</f>
        <v>0</v>
      </c>
      <c r="K273" s="20">
        <f t="shared" si="5"/>
        <v>0</v>
      </c>
      <c r="L273" s="20">
        <f t="shared" si="17"/>
        <v>0</v>
      </c>
      <c r="M273" s="20">
        <f>ROUND(L273*Priority!D9/12,2)</f>
        <v>0</v>
      </c>
      <c r="N273" s="20">
        <f>MIN(L273+M273,Priority!E9)</f>
        <v>0</v>
      </c>
      <c r="O273" s="20">
        <f>MIN(MAX(0,L273+M273-N273),MAX(0,Overview!$B$11-SUM(I273,N273,S273,X273,AC273,AH273,AM273,AR273,AW273,BB273)-SUM(J273)))</f>
        <v>0</v>
      </c>
      <c r="P273" s="20">
        <f t="shared" si="6"/>
        <v>0</v>
      </c>
      <c r="Q273" s="20">
        <f t="shared" si="18"/>
        <v>0</v>
      </c>
      <c r="R273" s="20">
        <f>ROUND(Q273*Priority!D10/12,2)</f>
        <v>0</v>
      </c>
      <c r="S273" s="20">
        <f>MIN(Q273+R273,Priority!E10)</f>
        <v>0</v>
      </c>
      <c r="T273" s="20">
        <f>MIN(MAX(0,Q273+R273-S273),MAX(0,Overview!$B$11-SUM(I273,N273,S273,X273,AC273,AH273,AM273,AR273,AW273,BB273)-SUM(J273,O273)))</f>
        <v>0</v>
      </c>
      <c r="U273" s="20">
        <f t="shared" si="7"/>
        <v>0</v>
      </c>
      <c r="V273" s="20">
        <f t="shared" si="19"/>
        <v>0</v>
      </c>
      <c r="W273" s="20">
        <f>ROUND(V273*Priority!D11/12,2)</f>
        <v>0</v>
      </c>
      <c r="X273" s="20">
        <f>MIN(V273+W273,Priority!E11)</f>
        <v>0</v>
      </c>
      <c r="Y273" s="20">
        <f>MIN(MAX(0,V273+W273-X273),MAX(0,Overview!$B$11-SUM(I273,N273,S273,X273,AC273,AH273,AM273,AR273,AW273,BB273)-SUM(J273,O273,T273)))</f>
        <v>0</v>
      </c>
      <c r="Z273" s="20">
        <f t="shared" si="8"/>
        <v>0</v>
      </c>
      <c r="AA273" s="20">
        <f t="shared" si="20"/>
        <v>0</v>
      </c>
      <c r="AB273" s="20">
        <f>ROUND(AA273*Priority!D12/12,2)</f>
        <v>0</v>
      </c>
      <c r="AC273" s="20">
        <f>MIN(AA273+AB273,Priority!E12)</f>
        <v>0</v>
      </c>
      <c r="AD273" s="20">
        <f>MIN(MAX(0,AA273+AB273-AC273),MAX(0,Overview!$B$11-SUM(I273,N273,S273,X273,AC273,AH273,AM273,AR273,AW273,BB273)-SUM(J273,O273,T273,Y273)))</f>
        <v>0</v>
      </c>
      <c r="AE273" s="20">
        <f t="shared" si="9"/>
        <v>0</v>
      </c>
      <c r="AF273" s="20">
        <f t="shared" si="21"/>
        <v>0</v>
      </c>
      <c r="AG273" s="20">
        <f>ROUND(AF273*Priority!D13/12,2)</f>
        <v>0</v>
      </c>
      <c r="AH273" s="20">
        <f>MIN(AF273+AG273,Priority!E13)</f>
        <v>0</v>
      </c>
      <c r="AI273" s="20">
        <f>MIN(MAX(0,AF273+AG273-AH273),MAX(0,Overview!$B$11-SUM(I273,N273,S273,X273,AC273,AH273,AM273,AR273,AW273,BB273)-SUM(J273,O273,T273,Y273,AD273)))</f>
        <v>0</v>
      </c>
      <c r="AJ273" s="20">
        <f t="shared" si="10"/>
        <v>0</v>
      </c>
      <c r="AK273" s="20">
        <f t="shared" si="22"/>
        <v>0</v>
      </c>
      <c r="AL273" s="20">
        <f>ROUND(AK273*Priority!D14/12,2)</f>
        <v>0</v>
      </c>
      <c r="AM273" s="20">
        <f>MIN(AK273+AL273,Priority!E14)</f>
        <v>0</v>
      </c>
      <c r="AN273" s="20">
        <f>MIN(MAX(0,AK273+AL273-AM273),MAX(0,Overview!$B$11-SUM(I273,N273,S273,X273,AC273,AH273,AM273,AR273,AW273,BB273)-SUM(J273,O273,T273,Y273,AD273,AI273)))</f>
        <v>0</v>
      </c>
      <c r="AO273" s="20">
        <f t="shared" si="11"/>
        <v>0</v>
      </c>
      <c r="AP273" s="20">
        <f t="shared" si="23"/>
        <v>0</v>
      </c>
      <c r="AQ273" s="20">
        <f>ROUND(AP273*Priority!D15/12,2)</f>
        <v>0</v>
      </c>
      <c r="AR273" s="20">
        <f>MIN(AP273+AQ273,Priority!E15)</f>
        <v>0</v>
      </c>
      <c r="AS273" s="20">
        <f>MIN(MAX(0,AP273+AQ273-AR273),MAX(0,Overview!$B$11-SUM(I273,N273,S273,X273,AC273,AH273,AM273,AR273,AW273,BB273)-SUM(J273,O273,T273,Y273,AD273,AI273,AN273)))</f>
        <v>0</v>
      </c>
      <c r="AT273" s="20">
        <f t="shared" si="12"/>
        <v>0</v>
      </c>
      <c r="AU273" s="20">
        <f t="shared" si="24"/>
        <v>0</v>
      </c>
      <c r="AV273" s="20">
        <f>ROUND(AU273*Priority!D16/12,2)</f>
        <v>0</v>
      </c>
      <c r="AW273" s="20">
        <f>MIN(AU273+AV273,Priority!E16)</f>
        <v>0</v>
      </c>
      <c r="AX273" s="20">
        <f>MIN(MAX(0,AU273+AV273-AW273),MAX(0,Overview!$B$11-SUM(I273,N273,S273,X273,AC273,AH273,AM273,AR273,AW273,BB273)-SUM(J273,O273,T273,Y273,AD273,AI273,AN273,AS273)))</f>
        <v>0</v>
      </c>
      <c r="AY273" s="20">
        <f t="shared" si="13"/>
        <v>0</v>
      </c>
      <c r="AZ273" s="20">
        <f t="shared" si="25"/>
        <v>0</v>
      </c>
      <c r="BA273" s="20">
        <f>ROUND(AZ273*Priority!D17/12,2)</f>
        <v>0</v>
      </c>
      <c r="BB273" s="20">
        <f>MIN(AZ273+BA273,Priority!E17)</f>
        <v>0</v>
      </c>
      <c r="BC273" s="20">
        <f>MIN(MAX(0,AZ273+BA273-BB273),MAX(0,Overview!$B$11-SUM(I273,N273,S273,X273,AC273,AH273,AM273,AR273,AW273,BB273)-SUM(J273,O273,T273,Y273,AD273,AI273,AN273,AS273,AX273)))</f>
        <v>0</v>
      </c>
      <c r="BD273" s="20">
        <f t="shared" si="14"/>
        <v>0</v>
      </c>
    </row>
    <row r="274" ht="22.5" customHeight="1">
      <c r="A274" s="4">
        <v>267.0</v>
      </c>
      <c r="B274" s="20">
        <f t="shared" ref="B274:C274" si="289">SUM(G274,L274,Q274,V274,AA274,AF274,AK274,AP274,AU274,AZ274)</f>
        <v>0</v>
      </c>
      <c r="C274" s="20">
        <f t="shared" si="289"/>
        <v>0</v>
      </c>
      <c r="D274" s="20">
        <f t="shared" si="3"/>
        <v>0</v>
      </c>
      <c r="E274" s="20">
        <f t="shared" si="4"/>
        <v>0</v>
      </c>
      <c r="F274" s="20">
        <f>MAX(0,Overview!$B$11-D274)</f>
        <v>0</v>
      </c>
      <c r="G274" s="20">
        <f t="shared" si="16"/>
        <v>0</v>
      </c>
      <c r="H274" s="20">
        <f>ROUND(G274*Priority!D8/12,2)</f>
        <v>0</v>
      </c>
      <c r="I274" s="20">
        <f>MIN(G274+H274,Priority!E8)</f>
        <v>0</v>
      </c>
      <c r="J274" s="20">
        <f>MIN(MAX(0,G274+H274-I274),MAX(0,Overview!$B$11-SUM(I274,N274,S274,X274,AC274,AH274,AM274,AR274,AW274,BB274)))</f>
        <v>0</v>
      </c>
      <c r="K274" s="20">
        <f t="shared" si="5"/>
        <v>0</v>
      </c>
      <c r="L274" s="20">
        <f t="shared" si="17"/>
        <v>0</v>
      </c>
      <c r="M274" s="20">
        <f>ROUND(L274*Priority!D9/12,2)</f>
        <v>0</v>
      </c>
      <c r="N274" s="20">
        <f>MIN(L274+M274,Priority!E9)</f>
        <v>0</v>
      </c>
      <c r="O274" s="20">
        <f>MIN(MAX(0,L274+M274-N274),MAX(0,Overview!$B$11-SUM(I274,N274,S274,X274,AC274,AH274,AM274,AR274,AW274,BB274)-SUM(J274)))</f>
        <v>0</v>
      </c>
      <c r="P274" s="20">
        <f t="shared" si="6"/>
        <v>0</v>
      </c>
      <c r="Q274" s="20">
        <f t="shared" si="18"/>
        <v>0</v>
      </c>
      <c r="R274" s="20">
        <f>ROUND(Q274*Priority!D10/12,2)</f>
        <v>0</v>
      </c>
      <c r="S274" s="20">
        <f>MIN(Q274+R274,Priority!E10)</f>
        <v>0</v>
      </c>
      <c r="T274" s="20">
        <f>MIN(MAX(0,Q274+R274-S274),MAX(0,Overview!$B$11-SUM(I274,N274,S274,X274,AC274,AH274,AM274,AR274,AW274,BB274)-SUM(J274,O274)))</f>
        <v>0</v>
      </c>
      <c r="U274" s="20">
        <f t="shared" si="7"/>
        <v>0</v>
      </c>
      <c r="V274" s="20">
        <f t="shared" si="19"/>
        <v>0</v>
      </c>
      <c r="W274" s="20">
        <f>ROUND(V274*Priority!D11/12,2)</f>
        <v>0</v>
      </c>
      <c r="X274" s="20">
        <f>MIN(V274+W274,Priority!E11)</f>
        <v>0</v>
      </c>
      <c r="Y274" s="20">
        <f>MIN(MAX(0,V274+W274-X274),MAX(0,Overview!$B$11-SUM(I274,N274,S274,X274,AC274,AH274,AM274,AR274,AW274,BB274)-SUM(J274,O274,T274)))</f>
        <v>0</v>
      </c>
      <c r="Z274" s="20">
        <f t="shared" si="8"/>
        <v>0</v>
      </c>
      <c r="AA274" s="20">
        <f t="shared" si="20"/>
        <v>0</v>
      </c>
      <c r="AB274" s="20">
        <f>ROUND(AA274*Priority!D12/12,2)</f>
        <v>0</v>
      </c>
      <c r="AC274" s="20">
        <f>MIN(AA274+AB274,Priority!E12)</f>
        <v>0</v>
      </c>
      <c r="AD274" s="20">
        <f>MIN(MAX(0,AA274+AB274-AC274),MAX(0,Overview!$B$11-SUM(I274,N274,S274,X274,AC274,AH274,AM274,AR274,AW274,BB274)-SUM(J274,O274,T274,Y274)))</f>
        <v>0</v>
      </c>
      <c r="AE274" s="20">
        <f t="shared" si="9"/>
        <v>0</v>
      </c>
      <c r="AF274" s="20">
        <f t="shared" si="21"/>
        <v>0</v>
      </c>
      <c r="AG274" s="20">
        <f>ROUND(AF274*Priority!D13/12,2)</f>
        <v>0</v>
      </c>
      <c r="AH274" s="20">
        <f>MIN(AF274+AG274,Priority!E13)</f>
        <v>0</v>
      </c>
      <c r="AI274" s="20">
        <f>MIN(MAX(0,AF274+AG274-AH274),MAX(0,Overview!$B$11-SUM(I274,N274,S274,X274,AC274,AH274,AM274,AR274,AW274,BB274)-SUM(J274,O274,T274,Y274,AD274)))</f>
        <v>0</v>
      </c>
      <c r="AJ274" s="20">
        <f t="shared" si="10"/>
        <v>0</v>
      </c>
      <c r="AK274" s="20">
        <f t="shared" si="22"/>
        <v>0</v>
      </c>
      <c r="AL274" s="20">
        <f>ROUND(AK274*Priority!D14/12,2)</f>
        <v>0</v>
      </c>
      <c r="AM274" s="20">
        <f>MIN(AK274+AL274,Priority!E14)</f>
        <v>0</v>
      </c>
      <c r="AN274" s="20">
        <f>MIN(MAX(0,AK274+AL274-AM274),MAX(0,Overview!$B$11-SUM(I274,N274,S274,X274,AC274,AH274,AM274,AR274,AW274,BB274)-SUM(J274,O274,T274,Y274,AD274,AI274)))</f>
        <v>0</v>
      </c>
      <c r="AO274" s="20">
        <f t="shared" si="11"/>
        <v>0</v>
      </c>
      <c r="AP274" s="20">
        <f t="shared" si="23"/>
        <v>0</v>
      </c>
      <c r="AQ274" s="20">
        <f>ROUND(AP274*Priority!D15/12,2)</f>
        <v>0</v>
      </c>
      <c r="AR274" s="20">
        <f>MIN(AP274+AQ274,Priority!E15)</f>
        <v>0</v>
      </c>
      <c r="AS274" s="20">
        <f>MIN(MAX(0,AP274+AQ274-AR274),MAX(0,Overview!$B$11-SUM(I274,N274,S274,X274,AC274,AH274,AM274,AR274,AW274,BB274)-SUM(J274,O274,T274,Y274,AD274,AI274,AN274)))</f>
        <v>0</v>
      </c>
      <c r="AT274" s="20">
        <f t="shared" si="12"/>
        <v>0</v>
      </c>
      <c r="AU274" s="20">
        <f t="shared" si="24"/>
        <v>0</v>
      </c>
      <c r="AV274" s="20">
        <f>ROUND(AU274*Priority!D16/12,2)</f>
        <v>0</v>
      </c>
      <c r="AW274" s="20">
        <f>MIN(AU274+AV274,Priority!E16)</f>
        <v>0</v>
      </c>
      <c r="AX274" s="20">
        <f>MIN(MAX(0,AU274+AV274-AW274),MAX(0,Overview!$B$11-SUM(I274,N274,S274,X274,AC274,AH274,AM274,AR274,AW274,BB274)-SUM(J274,O274,T274,Y274,AD274,AI274,AN274,AS274)))</f>
        <v>0</v>
      </c>
      <c r="AY274" s="20">
        <f t="shared" si="13"/>
        <v>0</v>
      </c>
      <c r="AZ274" s="20">
        <f t="shared" si="25"/>
        <v>0</v>
      </c>
      <c r="BA274" s="20">
        <f>ROUND(AZ274*Priority!D17/12,2)</f>
        <v>0</v>
      </c>
      <c r="BB274" s="20">
        <f>MIN(AZ274+BA274,Priority!E17)</f>
        <v>0</v>
      </c>
      <c r="BC274" s="20">
        <f>MIN(MAX(0,AZ274+BA274-BB274),MAX(0,Overview!$B$11-SUM(I274,N274,S274,X274,AC274,AH274,AM274,AR274,AW274,BB274)-SUM(J274,O274,T274,Y274,AD274,AI274,AN274,AS274,AX274)))</f>
        <v>0</v>
      </c>
      <c r="BD274" s="20">
        <f t="shared" si="14"/>
        <v>0</v>
      </c>
    </row>
    <row r="275" ht="22.5" customHeight="1">
      <c r="A275" s="4">
        <v>268.0</v>
      </c>
      <c r="B275" s="20">
        <f t="shared" ref="B275:C275" si="290">SUM(G275,L275,Q275,V275,AA275,AF275,AK275,AP275,AU275,AZ275)</f>
        <v>0</v>
      </c>
      <c r="C275" s="20">
        <f t="shared" si="290"/>
        <v>0</v>
      </c>
      <c r="D275" s="20">
        <f t="shared" si="3"/>
        <v>0</v>
      </c>
      <c r="E275" s="20">
        <f t="shared" si="4"/>
        <v>0</v>
      </c>
      <c r="F275" s="20">
        <f>MAX(0,Overview!$B$11-D275)</f>
        <v>0</v>
      </c>
      <c r="G275" s="20">
        <f t="shared" si="16"/>
        <v>0</v>
      </c>
      <c r="H275" s="20">
        <f>ROUND(G275*Priority!D8/12,2)</f>
        <v>0</v>
      </c>
      <c r="I275" s="20">
        <f>MIN(G275+H275,Priority!E8)</f>
        <v>0</v>
      </c>
      <c r="J275" s="20">
        <f>MIN(MAX(0,G275+H275-I275),MAX(0,Overview!$B$11-SUM(I275,N275,S275,X275,AC275,AH275,AM275,AR275,AW275,BB275)))</f>
        <v>0</v>
      </c>
      <c r="K275" s="20">
        <f t="shared" si="5"/>
        <v>0</v>
      </c>
      <c r="L275" s="20">
        <f t="shared" si="17"/>
        <v>0</v>
      </c>
      <c r="M275" s="20">
        <f>ROUND(L275*Priority!D9/12,2)</f>
        <v>0</v>
      </c>
      <c r="N275" s="20">
        <f>MIN(L275+M275,Priority!E9)</f>
        <v>0</v>
      </c>
      <c r="O275" s="20">
        <f>MIN(MAX(0,L275+M275-N275),MAX(0,Overview!$B$11-SUM(I275,N275,S275,X275,AC275,AH275,AM275,AR275,AW275,BB275)-SUM(J275)))</f>
        <v>0</v>
      </c>
      <c r="P275" s="20">
        <f t="shared" si="6"/>
        <v>0</v>
      </c>
      <c r="Q275" s="20">
        <f t="shared" si="18"/>
        <v>0</v>
      </c>
      <c r="R275" s="20">
        <f>ROUND(Q275*Priority!D10/12,2)</f>
        <v>0</v>
      </c>
      <c r="S275" s="20">
        <f>MIN(Q275+R275,Priority!E10)</f>
        <v>0</v>
      </c>
      <c r="T275" s="20">
        <f>MIN(MAX(0,Q275+R275-S275),MAX(0,Overview!$B$11-SUM(I275,N275,S275,X275,AC275,AH275,AM275,AR275,AW275,BB275)-SUM(J275,O275)))</f>
        <v>0</v>
      </c>
      <c r="U275" s="20">
        <f t="shared" si="7"/>
        <v>0</v>
      </c>
      <c r="V275" s="20">
        <f t="shared" si="19"/>
        <v>0</v>
      </c>
      <c r="W275" s="20">
        <f>ROUND(V275*Priority!D11/12,2)</f>
        <v>0</v>
      </c>
      <c r="X275" s="20">
        <f>MIN(V275+W275,Priority!E11)</f>
        <v>0</v>
      </c>
      <c r="Y275" s="20">
        <f>MIN(MAX(0,V275+W275-X275),MAX(0,Overview!$B$11-SUM(I275,N275,S275,X275,AC275,AH275,AM275,AR275,AW275,BB275)-SUM(J275,O275,T275)))</f>
        <v>0</v>
      </c>
      <c r="Z275" s="20">
        <f t="shared" si="8"/>
        <v>0</v>
      </c>
      <c r="AA275" s="20">
        <f t="shared" si="20"/>
        <v>0</v>
      </c>
      <c r="AB275" s="20">
        <f>ROUND(AA275*Priority!D12/12,2)</f>
        <v>0</v>
      </c>
      <c r="AC275" s="20">
        <f>MIN(AA275+AB275,Priority!E12)</f>
        <v>0</v>
      </c>
      <c r="AD275" s="20">
        <f>MIN(MAX(0,AA275+AB275-AC275),MAX(0,Overview!$B$11-SUM(I275,N275,S275,X275,AC275,AH275,AM275,AR275,AW275,BB275)-SUM(J275,O275,T275,Y275)))</f>
        <v>0</v>
      </c>
      <c r="AE275" s="20">
        <f t="shared" si="9"/>
        <v>0</v>
      </c>
      <c r="AF275" s="20">
        <f t="shared" si="21"/>
        <v>0</v>
      </c>
      <c r="AG275" s="20">
        <f>ROUND(AF275*Priority!D13/12,2)</f>
        <v>0</v>
      </c>
      <c r="AH275" s="20">
        <f>MIN(AF275+AG275,Priority!E13)</f>
        <v>0</v>
      </c>
      <c r="AI275" s="20">
        <f>MIN(MAX(0,AF275+AG275-AH275),MAX(0,Overview!$B$11-SUM(I275,N275,S275,X275,AC275,AH275,AM275,AR275,AW275,BB275)-SUM(J275,O275,T275,Y275,AD275)))</f>
        <v>0</v>
      </c>
      <c r="AJ275" s="20">
        <f t="shared" si="10"/>
        <v>0</v>
      </c>
      <c r="AK275" s="20">
        <f t="shared" si="22"/>
        <v>0</v>
      </c>
      <c r="AL275" s="20">
        <f>ROUND(AK275*Priority!D14/12,2)</f>
        <v>0</v>
      </c>
      <c r="AM275" s="20">
        <f>MIN(AK275+AL275,Priority!E14)</f>
        <v>0</v>
      </c>
      <c r="AN275" s="20">
        <f>MIN(MAX(0,AK275+AL275-AM275),MAX(0,Overview!$B$11-SUM(I275,N275,S275,X275,AC275,AH275,AM275,AR275,AW275,BB275)-SUM(J275,O275,T275,Y275,AD275,AI275)))</f>
        <v>0</v>
      </c>
      <c r="AO275" s="20">
        <f t="shared" si="11"/>
        <v>0</v>
      </c>
      <c r="AP275" s="20">
        <f t="shared" si="23"/>
        <v>0</v>
      </c>
      <c r="AQ275" s="20">
        <f>ROUND(AP275*Priority!D15/12,2)</f>
        <v>0</v>
      </c>
      <c r="AR275" s="20">
        <f>MIN(AP275+AQ275,Priority!E15)</f>
        <v>0</v>
      </c>
      <c r="AS275" s="20">
        <f>MIN(MAX(0,AP275+AQ275-AR275),MAX(0,Overview!$B$11-SUM(I275,N275,S275,X275,AC275,AH275,AM275,AR275,AW275,BB275)-SUM(J275,O275,T275,Y275,AD275,AI275,AN275)))</f>
        <v>0</v>
      </c>
      <c r="AT275" s="20">
        <f t="shared" si="12"/>
        <v>0</v>
      </c>
      <c r="AU275" s="20">
        <f t="shared" si="24"/>
        <v>0</v>
      </c>
      <c r="AV275" s="20">
        <f>ROUND(AU275*Priority!D16/12,2)</f>
        <v>0</v>
      </c>
      <c r="AW275" s="20">
        <f>MIN(AU275+AV275,Priority!E16)</f>
        <v>0</v>
      </c>
      <c r="AX275" s="20">
        <f>MIN(MAX(0,AU275+AV275-AW275),MAX(0,Overview!$B$11-SUM(I275,N275,S275,X275,AC275,AH275,AM275,AR275,AW275,BB275)-SUM(J275,O275,T275,Y275,AD275,AI275,AN275,AS275)))</f>
        <v>0</v>
      </c>
      <c r="AY275" s="20">
        <f t="shared" si="13"/>
        <v>0</v>
      </c>
      <c r="AZ275" s="20">
        <f t="shared" si="25"/>
        <v>0</v>
      </c>
      <c r="BA275" s="20">
        <f>ROUND(AZ275*Priority!D17/12,2)</f>
        <v>0</v>
      </c>
      <c r="BB275" s="20">
        <f>MIN(AZ275+BA275,Priority!E17)</f>
        <v>0</v>
      </c>
      <c r="BC275" s="20">
        <f>MIN(MAX(0,AZ275+BA275-BB275),MAX(0,Overview!$B$11-SUM(I275,N275,S275,X275,AC275,AH275,AM275,AR275,AW275,BB275)-SUM(J275,O275,T275,Y275,AD275,AI275,AN275,AS275,AX275)))</f>
        <v>0</v>
      </c>
      <c r="BD275" s="20">
        <f t="shared" si="14"/>
        <v>0</v>
      </c>
    </row>
    <row r="276" ht="22.5" customHeight="1">
      <c r="A276" s="4">
        <v>269.0</v>
      </c>
      <c r="B276" s="20">
        <f t="shared" ref="B276:C276" si="291">SUM(G276,L276,Q276,V276,AA276,AF276,AK276,AP276,AU276,AZ276)</f>
        <v>0</v>
      </c>
      <c r="C276" s="20">
        <f t="shared" si="291"/>
        <v>0</v>
      </c>
      <c r="D276" s="20">
        <f t="shared" si="3"/>
        <v>0</v>
      </c>
      <c r="E276" s="20">
        <f t="shared" si="4"/>
        <v>0</v>
      </c>
      <c r="F276" s="20">
        <f>MAX(0,Overview!$B$11-D276)</f>
        <v>0</v>
      </c>
      <c r="G276" s="20">
        <f t="shared" si="16"/>
        <v>0</v>
      </c>
      <c r="H276" s="20">
        <f>ROUND(G276*Priority!D8/12,2)</f>
        <v>0</v>
      </c>
      <c r="I276" s="20">
        <f>MIN(G276+H276,Priority!E8)</f>
        <v>0</v>
      </c>
      <c r="J276" s="20">
        <f>MIN(MAX(0,G276+H276-I276),MAX(0,Overview!$B$11-SUM(I276,N276,S276,X276,AC276,AH276,AM276,AR276,AW276,BB276)))</f>
        <v>0</v>
      </c>
      <c r="K276" s="20">
        <f t="shared" si="5"/>
        <v>0</v>
      </c>
      <c r="L276" s="20">
        <f t="shared" si="17"/>
        <v>0</v>
      </c>
      <c r="M276" s="20">
        <f>ROUND(L276*Priority!D9/12,2)</f>
        <v>0</v>
      </c>
      <c r="N276" s="20">
        <f>MIN(L276+M276,Priority!E9)</f>
        <v>0</v>
      </c>
      <c r="O276" s="20">
        <f>MIN(MAX(0,L276+M276-N276),MAX(0,Overview!$B$11-SUM(I276,N276,S276,X276,AC276,AH276,AM276,AR276,AW276,BB276)-SUM(J276)))</f>
        <v>0</v>
      </c>
      <c r="P276" s="20">
        <f t="shared" si="6"/>
        <v>0</v>
      </c>
      <c r="Q276" s="20">
        <f t="shared" si="18"/>
        <v>0</v>
      </c>
      <c r="R276" s="20">
        <f>ROUND(Q276*Priority!D10/12,2)</f>
        <v>0</v>
      </c>
      <c r="S276" s="20">
        <f>MIN(Q276+R276,Priority!E10)</f>
        <v>0</v>
      </c>
      <c r="T276" s="20">
        <f>MIN(MAX(0,Q276+R276-S276),MAX(0,Overview!$B$11-SUM(I276,N276,S276,X276,AC276,AH276,AM276,AR276,AW276,BB276)-SUM(J276,O276)))</f>
        <v>0</v>
      </c>
      <c r="U276" s="20">
        <f t="shared" si="7"/>
        <v>0</v>
      </c>
      <c r="V276" s="20">
        <f t="shared" si="19"/>
        <v>0</v>
      </c>
      <c r="W276" s="20">
        <f>ROUND(V276*Priority!D11/12,2)</f>
        <v>0</v>
      </c>
      <c r="X276" s="20">
        <f>MIN(V276+W276,Priority!E11)</f>
        <v>0</v>
      </c>
      <c r="Y276" s="20">
        <f>MIN(MAX(0,V276+W276-X276),MAX(0,Overview!$B$11-SUM(I276,N276,S276,X276,AC276,AH276,AM276,AR276,AW276,BB276)-SUM(J276,O276,T276)))</f>
        <v>0</v>
      </c>
      <c r="Z276" s="20">
        <f t="shared" si="8"/>
        <v>0</v>
      </c>
      <c r="AA276" s="20">
        <f t="shared" si="20"/>
        <v>0</v>
      </c>
      <c r="AB276" s="20">
        <f>ROUND(AA276*Priority!D12/12,2)</f>
        <v>0</v>
      </c>
      <c r="AC276" s="20">
        <f>MIN(AA276+AB276,Priority!E12)</f>
        <v>0</v>
      </c>
      <c r="AD276" s="20">
        <f>MIN(MAX(0,AA276+AB276-AC276),MAX(0,Overview!$B$11-SUM(I276,N276,S276,X276,AC276,AH276,AM276,AR276,AW276,BB276)-SUM(J276,O276,T276,Y276)))</f>
        <v>0</v>
      </c>
      <c r="AE276" s="20">
        <f t="shared" si="9"/>
        <v>0</v>
      </c>
      <c r="AF276" s="20">
        <f t="shared" si="21"/>
        <v>0</v>
      </c>
      <c r="AG276" s="20">
        <f>ROUND(AF276*Priority!D13/12,2)</f>
        <v>0</v>
      </c>
      <c r="AH276" s="20">
        <f>MIN(AF276+AG276,Priority!E13)</f>
        <v>0</v>
      </c>
      <c r="AI276" s="20">
        <f>MIN(MAX(0,AF276+AG276-AH276),MAX(0,Overview!$B$11-SUM(I276,N276,S276,X276,AC276,AH276,AM276,AR276,AW276,BB276)-SUM(J276,O276,T276,Y276,AD276)))</f>
        <v>0</v>
      </c>
      <c r="AJ276" s="20">
        <f t="shared" si="10"/>
        <v>0</v>
      </c>
      <c r="AK276" s="20">
        <f t="shared" si="22"/>
        <v>0</v>
      </c>
      <c r="AL276" s="20">
        <f>ROUND(AK276*Priority!D14/12,2)</f>
        <v>0</v>
      </c>
      <c r="AM276" s="20">
        <f>MIN(AK276+AL276,Priority!E14)</f>
        <v>0</v>
      </c>
      <c r="AN276" s="20">
        <f>MIN(MAX(0,AK276+AL276-AM276),MAX(0,Overview!$B$11-SUM(I276,N276,S276,X276,AC276,AH276,AM276,AR276,AW276,BB276)-SUM(J276,O276,T276,Y276,AD276,AI276)))</f>
        <v>0</v>
      </c>
      <c r="AO276" s="20">
        <f t="shared" si="11"/>
        <v>0</v>
      </c>
      <c r="AP276" s="20">
        <f t="shared" si="23"/>
        <v>0</v>
      </c>
      <c r="AQ276" s="20">
        <f>ROUND(AP276*Priority!D15/12,2)</f>
        <v>0</v>
      </c>
      <c r="AR276" s="20">
        <f>MIN(AP276+AQ276,Priority!E15)</f>
        <v>0</v>
      </c>
      <c r="AS276" s="20">
        <f>MIN(MAX(0,AP276+AQ276-AR276),MAX(0,Overview!$B$11-SUM(I276,N276,S276,X276,AC276,AH276,AM276,AR276,AW276,BB276)-SUM(J276,O276,T276,Y276,AD276,AI276,AN276)))</f>
        <v>0</v>
      </c>
      <c r="AT276" s="20">
        <f t="shared" si="12"/>
        <v>0</v>
      </c>
      <c r="AU276" s="20">
        <f t="shared" si="24"/>
        <v>0</v>
      </c>
      <c r="AV276" s="20">
        <f>ROUND(AU276*Priority!D16/12,2)</f>
        <v>0</v>
      </c>
      <c r="AW276" s="20">
        <f>MIN(AU276+AV276,Priority!E16)</f>
        <v>0</v>
      </c>
      <c r="AX276" s="20">
        <f>MIN(MAX(0,AU276+AV276-AW276),MAX(0,Overview!$B$11-SUM(I276,N276,S276,X276,AC276,AH276,AM276,AR276,AW276,BB276)-SUM(J276,O276,T276,Y276,AD276,AI276,AN276,AS276)))</f>
        <v>0</v>
      </c>
      <c r="AY276" s="20">
        <f t="shared" si="13"/>
        <v>0</v>
      </c>
      <c r="AZ276" s="20">
        <f t="shared" si="25"/>
        <v>0</v>
      </c>
      <c r="BA276" s="20">
        <f>ROUND(AZ276*Priority!D17/12,2)</f>
        <v>0</v>
      </c>
      <c r="BB276" s="20">
        <f>MIN(AZ276+BA276,Priority!E17)</f>
        <v>0</v>
      </c>
      <c r="BC276" s="20">
        <f>MIN(MAX(0,AZ276+BA276-BB276),MAX(0,Overview!$B$11-SUM(I276,N276,S276,X276,AC276,AH276,AM276,AR276,AW276,BB276)-SUM(J276,O276,T276,Y276,AD276,AI276,AN276,AS276,AX276)))</f>
        <v>0</v>
      </c>
      <c r="BD276" s="20">
        <f t="shared" si="14"/>
        <v>0</v>
      </c>
    </row>
    <row r="277" ht="22.5" customHeight="1">
      <c r="A277" s="4">
        <v>270.0</v>
      </c>
      <c r="B277" s="20">
        <f t="shared" ref="B277:C277" si="292">SUM(G277,L277,Q277,V277,AA277,AF277,AK277,AP277,AU277,AZ277)</f>
        <v>0</v>
      </c>
      <c r="C277" s="20">
        <f t="shared" si="292"/>
        <v>0</v>
      </c>
      <c r="D277" s="20">
        <f t="shared" si="3"/>
        <v>0</v>
      </c>
      <c r="E277" s="20">
        <f t="shared" si="4"/>
        <v>0</v>
      </c>
      <c r="F277" s="20">
        <f>MAX(0,Overview!$B$11-D277)</f>
        <v>0</v>
      </c>
      <c r="G277" s="20">
        <f t="shared" si="16"/>
        <v>0</v>
      </c>
      <c r="H277" s="20">
        <f>ROUND(G277*Priority!D8/12,2)</f>
        <v>0</v>
      </c>
      <c r="I277" s="20">
        <f>MIN(G277+H277,Priority!E8)</f>
        <v>0</v>
      </c>
      <c r="J277" s="20">
        <f>MIN(MAX(0,G277+H277-I277),MAX(0,Overview!$B$11-SUM(I277,N277,S277,X277,AC277,AH277,AM277,AR277,AW277,BB277)))</f>
        <v>0</v>
      </c>
      <c r="K277" s="20">
        <f t="shared" si="5"/>
        <v>0</v>
      </c>
      <c r="L277" s="20">
        <f t="shared" si="17"/>
        <v>0</v>
      </c>
      <c r="M277" s="20">
        <f>ROUND(L277*Priority!D9/12,2)</f>
        <v>0</v>
      </c>
      <c r="N277" s="20">
        <f>MIN(L277+M277,Priority!E9)</f>
        <v>0</v>
      </c>
      <c r="O277" s="20">
        <f>MIN(MAX(0,L277+M277-N277),MAX(0,Overview!$B$11-SUM(I277,N277,S277,X277,AC277,AH277,AM277,AR277,AW277,BB277)-SUM(J277)))</f>
        <v>0</v>
      </c>
      <c r="P277" s="20">
        <f t="shared" si="6"/>
        <v>0</v>
      </c>
      <c r="Q277" s="20">
        <f t="shared" si="18"/>
        <v>0</v>
      </c>
      <c r="R277" s="20">
        <f>ROUND(Q277*Priority!D10/12,2)</f>
        <v>0</v>
      </c>
      <c r="S277" s="20">
        <f>MIN(Q277+R277,Priority!E10)</f>
        <v>0</v>
      </c>
      <c r="T277" s="20">
        <f>MIN(MAX(0,Q277+R277-S277),MAX(0,Overview!$B$11-SUM(I277,N277,S277,X277,AC277,AH277,AM277,AR277,AW277,BB277)-SUM(J277,O277)))</f>
        <v>0</v>
      </c>
      <c r="U277" s="20">
        <f t="shared" si="7"/>
        <v>0</v>
      </c>
      <c r="V277" s="20">
        <f t="shared" si="19"/>
        <v>0</v>
      </c>
      <c r="W277" s="20">
        <f>ROUND(V277*Priority!D11/12,2)</f>
        <v>0</v>
      </c>
      <c r="X277" s="20">
        <f>MIN(V277+W277,Priority!E11)</f>
        <v>0</v>
      </c>
      <c r="Y277" s="20">
        <f>MIN(MAX(0,V277+W277-X277),MAX(0,Overview!$B$11-SUM(I277,N277,S277,X277,AC277,AH277,AM277,AR277,AW277,BB277)-SUM(J277,O277,T277)))</f>
        <v>0</v>
      </c>
      <c r="Z277" s="20">
        <f t="shared" si="8"/>
        <v>0</v>
      </c>
      <c r="AA277" s="20">
        <f t="shared" si="20"/>
        <v>0</v>
      </c>
      <c r="AB277" s="20">
        <f>ROUND(AA277*Priority!D12/12,2)</f>
        <v>0</v>
      </c>
      <c r="AC277" s="20">
        <f>MIN(AA277+AB277,Priority!E12)</f>
        <v>0</v>
      </c>
      <c r="AD277" s="20">
        <f>MIN(MAX(0,AA277+AB277-AC277),MAX(0,Overview!$B$11-SUM(I277,N277,S277,X277,AC277,AH277,AM277,AR277,AW277,BB277)-SUM(J277,O277,T277,Y277)))</f>
        <v>0</v>
      </c>
      <c r="AE277" s="20">
        <f t="shared" si="9"/>
        <v>0</v>
      </c>
      <c r="AF277" s="20">
        <f t="shared" si="21"/>
        <v>0</v>
      </c>
      <c r="AG277" s="20">
        <f>ROUND(AF277*Priority!D13/12,2)</f>
        <v>0</v>
      </c>
      <c r="AH277" s="20">
        <f>MIN(AF277+AG277,Priority!E13)</f>
        <v>0</v>
      </c>
      <c r="AI277" s="20">
        <f>MIN(MAX(0,AF277+AG277-AH277),MAX(0,Overview!$B$11-SUM(I277,N277,S277,X277,AC277,AH277,AM277,AR277,AW277,BB277)-SUM(J277,O277,T277,Y277,AD277)))</f>
        <v>0</v>
      </c>
      <c r="AJ277" s="20">
        <f t="shared" si="10"/>
        <v>0</v>
      </c>
      <c r="AK277" s="20">
        <f t="shared" si="22"/>
        <v>0</v>
      </c>
      <c r="AL277" s="20">
        <f>ROUND(AK277*Priority!D14/12,2)</f>
        <v>0</v>
      </c>
      <c r="AM277" s="20">
        <f>MIN(AK277+AL277,Priority!E14)</f>
        <v>0</v>
      </c>
      <c r="AN277" s="20">
        <f>MIN(MAX(0,AK277+AL277-AM277),MAX(0,Overview!$B$11-SUM(I277,N277,S277,X277,AC277,AH277,AM277,AR277,AW277,BB277)-SUM(J277,O277,T277,Y277,AD277,AI277)))</f>
        <v>0</v>
      </c>
      <c r="AO277" s="20">
        <f t="shared" si="11"/>
        <v>0</v>
      </c>
      <c r="AP277" s="20">
        <f t="shared" si="23"/>
        <v>0</v>
      </c>
      <c r="AQ277" s="20">
        <f>ROUND(AP277*Priority!D15/12,2)</f>
        <v>0</v>
      </c>
      <c r="AR277" s="20">
        <f>MIN(AP277+AQ277,Priority!E15)</f>
        <v>0</v>
      </c>
      <c r="AS277" s="20">
        <f>MIN(MAX(0,AP277+AQ277-AR277),MAX(0,Overview!$B$11-SUM(I277,N277,S277,X277,AC277,AH277,AM277,AR277,AW277,BB277)-SUM(J277,O277,T277,Y277,AD277,AI277,AN277)))</f>
        <v>0</v>
      </c>
      <c r="AT277" s="20">
        <f t="shared" si="12"/>
        <v>0</v>
      </c>
      <c r="AU277" s="20">
        <f t="shared" si="24"/>
        <v>0</v>
      </c>
      <c r="AV277" s="20">
        <f>ROUND(AU277*Priority!D16/12,2)</f>
        <v>0</v>
      </c>
      <c r="AW277" s="20">
        <f>MIN(AU277+AV277,Priority!E16)</f>
        <v>0</v>
      </c>
      <c r="AX277" s="20">
        <f>MIN(MAX(0,AU277+AV277-AW277),MAX(0,Overview!$B$11-SUM(I277,N277,S277,X277,AC277,AH277,AM277,AR277,AW277,BB277)-SUM(J277,O277,T277,Y277,AD277,AI277,AN277,AS277)))</f>
        <v>0</v>
      </c>
      <c r="AY277" s="20">
        <f t="shared" si="13"/>
        <v>0</v>
      </c>
      <c r="AZ277" s="20">
        <f t="shared" si="25"/>
        <v>0</v>
      </c>
      <c r="BA277" s="20">
        <f>ROUND(AZ277*Priority!D17/12,2)</f>
        <v>0</v>
      </c>
      <c r="BB277" s="20">
        <f>MIN(AZ277+BA277,Priority!E17)</f>
        <v>0</v>
      </c>
      <c r="BC277" s="20">
        <f>MIN(MAX(0,AZ277+BA277-BB277),MAX(0,Overview!$B$11-SUM(I277,N277,S277,X277,AC277,AH277,AM277,AR277,AW277,BB277)-SUM(J277,O277,T277,Y277,AD277,AI277,AN277,AS277,AX277)))</f>
        <v>0</v>
      </c>
      <c r="BD277" s="20">
        <f t="shared" si="14"/>
        <v>0</v>
      </c>
    </row>
    <row r="278" ht="22.5" customHeight="1">
      <c r="A278" s="4">
        <v>271.0</v>
      </c>
      <c r="B278" s="20">
        <f t="shared" ref="B278:C278" si="293">SUM(G278,L278,Q278,V278,AA278,AF278,AK278,AP278,AU278,AZ278)</f>
        <v>0</v>
      </c>
      <c r="C278" s="20">
        <f t="shared" si="293"/>
        <v>0</v>
      </c>
      <c r="D278" s="20">
        <f t="shared" si="3"/>
        <v>0</v>
      </c>
      <c r="E278" s="20">
        <f t="shared" si="4"/>
        <v>0</v>
      </c>
      <c r="F278" s="20">
        <f>MAX(0,Overview!$B$11-D278)</f>
        <v>0</v>
      </c>
      <c r="G278" s="20">
        <f t="shared" si="16"/>
        <v>0</v>
      </c>
      <c r="H278" s="20">
        <f>ROUND(G278*Priority!D8/12,2)</f>
        <v>0</v>
      </c>
      <c r="I278" s="20">
        <f>MIN(G278+H278,Priority!E8)</f>
        <v>0</v>
      </c>
      <c r="J278" s="20">
        <f>MIN(MAX(0,G278+H278-I278),MAX(0,Overview!$B$11-SUM(I278,N278,S278,X278,AC278,AH278,AM278,AR278,AW278,BB278)))</f>
        <v>0</v>
      </c>
      <c r="K278" s="20">
        <f t="shared" si="5"/>
        <v>0</v>
      </c>
      <c r="L278" s="20">
        <f t="shared" si="17"/>
        <v>0</v>
      </c>
      <c r="M278" s="20">
        <f>ROUND(L278*Priority!D9/12,2)</f>
        <v>0</v>
      </c>
      <c r="N278" s="20">
        <f>MIN(L278+M278,Priority!E9)</f>
        <v>0</v>
      </c>
      <c r="O278" s="20">
        <f>MIN(MAX(0,L278+M278-N278),MAX(0,Overview!$B$11-SUM(I278,N278,S278,X278,AC278,AH278,AM278,AR278,AW278,BB278)-SUM(J278)))</f>
        <v>0</v>
      </c>
      <c r="P278" s="20">
        <f t="shared" si="6"/>
        <v>0</v>
      </c>
      <c r="Q278" s="20">
        <f t="shared" si="18"/>
        <v>0</v>
      </c>
      <c r="R278" s="20">
        <f>ROUND(Q278*Priority!D10/12,2)</f>
        <v>0</v>
      </c>
      <c r="S278" s="20">
        <f>MIN(Q278+R278,Priority!E10)</f>
        <v>0</v>
      </c>
      <c r="T278" s="20">
        <f>MIN(MAX(0,Q278+R278-S278),MAX(0,Overview!$B$11-SUM(I278,N278,S278,X278,AC278,AH278,AM278,AR278,AW278,BB278)-SUM(J278,O278)))</f>
        <v>0</v>
      </c>
      <c r="U278" s="20">
        <f t="shared" si="7"/>
        <v>0</v>
      </c>
      <c r="V278" s="20">
        <f t="shared" si="19"/>
        <v>0</v>
      </c>
      <c r="W278" s="20">
        <f>ROUND(V278*Priority!D11/12,2)</f>
        <v>0</v>
      </c>
      <c r="X278" s="20">
        <f>MIN(V278+W278,Priority!E11)</f>
        <v>0</v>
      </c>
      <c r="Y278" s="20">
        <f>MIN(MAX(0,V278+W278-X278),MAX(0,Overview!$B$11-SUM(I278,N278,S278,X278,AC278,AH278,AM278,AR278,AW278,BB278)-SUM(J278,O278,T278)))</f>
        <v>0</v>
      </c>
      <c r="Z278" s="20">
        <f t="shared" si="8"/>
        <v>0</v>
      </c>
      <c r="AA278" s="20">
        <f t="shared" si="20"/>
        <v>0</v>
      </c>
      <c r="AB278" s="20">
        <f>ROUND(AA278*Priority!D12/12,2)</f>
        <v>0</v>
      </c>
      <c r="AC278" s="20">
        <f>MIN(AA278+AB278,Priority!E12)</f>
        <v>0</v>
      </c>
      <c r="AD278" s="20">
        <f>MIN(MAX(0,AA278+AB278-AC278),MAX(0,Overview!$B$11-SUM(I278,N278,S278,X278,AC278,AH278,AM278,AR278,AW278,BB278)-SUM(J278,O278,T278,Y278)))</f>
        <v>0</v>
      </c>
      <c r="AE278" s="20">
        <f t="shared" si="9"/>
        <v>0</v>
      </c>
      <c r="AF278" s="20">
        <f t="shared" si="21"/>
        <v>0</v>
      </c>
      <c r="AG278" s="20">
        <f>ROUND(AF278*Priority!D13/12,2)</f>
        <v>0</v>
      </c>
      <c r="AH278" s="20">
        <f>MIN(AF278+AG278,Priority!E13)</f>
        <v>0</v>
      </c>
      <c r="AI278" s="20">
        <f>MIN(MAX(0,AF278+AG278-AH278),MAX(0,Overview!$B$11-SUM(I278,N278,S278,X278,AC278,AH278,AM278,AR278,AW278,BB278)-SUM(J278,O278,T278,Y278,AD278)))</f>
        <v>0</v>
      </c>
      <c r="AJ278" s="20">
        <f t="shared" si="10"/>
        <v>0</v>
      </c>
      <c r="AK278" s="20">
        <f t="shared" si="22"/>
        <v>0</v>
      </c>
      <c r="AL278" s="20">
        <f>ROUND(AK278*Priority!D14/12,2)</f>
        <v>0</v>
      </c>
      <c r="AM278" s="20">
        <f>MIN(AK278+AL278,Priority!E14)</f>
        <v>0</v>
      </c>
      <c r="AN278" s="20">
        <f>MIN(MAX(0,AK278+AL278-AM278),MAX(0,Overview!$B$11-SUM(I278,N278,S278,X278,AC278,AH278,AM278,AR278,AW278,BB278)-SUM(J278,O278,T278,Y278,AD278,AI278)))</f>
        <v>0</v>
      </c>
      <c r="AO278" s="20">
        <f t="shared" si="11"/>
        <v>0</v>
      </c>
      <c r="AP278" s="20">
        <f t="shared" si="23"/>
        <v>0</v>
      </c>
      <c r="AQ278" s="20">
        <f>ROUND(AP278*Priority!D15/12,2)</f>
        <v>0</v>
      </c>
      <c r="AR278" s="20">
        <f>MIN(AP278+AQ278,Priority!E15)</f>
        <v>0</v>
      </c>
      <c r="AS278" s="20">
        <f>MIN(MAX(0,AP278+AQ278-AR278),MAX(0,Overview!$B$11-SUM(I278,N278,S278,X278,AC278,AH278,AM278,AR278,AW278,BB278)-SUM(J278,O278,T278,Y278,AD278,AI278,AN278)))</f>
        <v>0</v>
      </c>
      <c r="AT278" s="20">
        <f t="shared" si="12"/>
        <v>0</v>
      </c>
      <c r="AU278" s="20">
        <f t="shared" si="24"/>
        <v>0</v>
      </c>
      <c r="AV278" s="20">
        <f>ROUND(AU278*Priority!D16/12,2)</f>
        <v>0</v>
      </c>
      <c r="AW278" s="20">
        <f>MIN(AU278+AV278,Priority!E16)</f>
        <v>0</v>
      </c>
      <c r="AX278" s="20">
        <f>MIN(MAX(0,AU278+AV278-AW278),MAX(0,Overview!$B$11-SUM(I278,N278,S278,X278,AC278,AH278,AM278,AR278,AW278,BB278)-SUM(J278,O278,T278,Y278,AD278,AI278,AN278,AS278)))</f>
        <v>0</v>
      </c>
      <c r="AY278" s="20">
        <f t="shared" si="13"/>
        <v>0</v>
      </c>
      <c r="AZ278" s="20">
        <f t="shared" si="25"/>
        <v>0</v>
      </c>
      <c r="BA278" s="20">
        <f>ROUND(AZ278*Priority!D17/12,2)</f>
        <v>0</v>
      </c>
      <c r="BB278" s="20">
        <f>MIN(AZ278+BA278,Priority!E17)</f>
        <v>0</v>
      </c>
      <c r="BC278" s="20">
        <f>MIN(MAX(0,AZ278+BA278-BB278),MAX(0,Overview!$B$11-SUM(I278,N278,S278,X278,AC278,AH278,AM278,AR278,AW278,BB278)-SUM(J278,O278,T278,Y278,AD278,AI278,AN278,AS278,AX278)))</f>
        <v>0</v>
      </c>
      <c r="BD278" s="20">
        <f t="shared" si="14"/>
        <v>0</v>
      </c>
    </row>
    <row r="279" ht="22.5" customHeight="1">
      <c r="A279" s="4">
        <v>272.0</v>
      </c>
      <c r="B279" s="20">
        <f t="shared" ref="B279:C279" si="294">SUM(G279,L279,Q279,V279,AA279,AF279,AK279,AP279,AU279,AZ279)</f>
        <v>0</v>
      </c>
      <c r="C279" s="20">
        <f t="shared" si="294"/>
        <v>0</v>
      </c>
      <c r="D279" s="20">
        <f t="shared" si="3"/>
        <v>0</v>
      </c>
      <c r="E279" s="20">
        <f t="shared" si="4"/>
        <v>0</v>
      </c>
      <c r="F279" s="20">
        <f>MAX(0,Overview!$B$11-D279)</f>
        <v>0</v>
      </c>
      <c r="G279" s="20">
        <f t="shared" si="16"/>
        <v>0</v>
      </c>
      <c r="H279" s="20">
        <f>ROUND(G279*Priority!D8/12,2)</f>
        <v>0</v>
      </c>
      <c r="I279" s="20">
        <f>MIN(G279+H279,Priority!E8)</f>
        <v>0</v>
      </c>
      <c r="J279" s="20">
        <f>MIN(MAX(0,G279+H279-I279),MAX(0,Overview!$B$11-SUM(I279,N279,S279,X279,AC279,AH279,AM279,AR279,AW279,BB279)))</f>
        <v>0</v>
      </c>
      <c r="K279" s="20">
        <f t="shared" si="5"/>
        <v>0</v>
      </c>
      <c r="L279" s="20">
        <f t="shared" si="17"/>
        <v>0</v>
      </c>
      <c r="M279" s="20">
        <f>ROUND(L279*Priority!D9/12,2)</f>
        <v>0</v>
      </c>
      <c r="N279" s="20">
        <f>MIN(L279+M279,Priority!E9)</f>
        <v>0</v>
      </c>
      <c r="O279" s="20">
        <f>MIN(MAX(0,L279+M279-N279),MAX(0,Overview!$B$11-SUM(I279,N279,S279,X279,AC279,AH279,AM279,AR279,AW279,BB279)-SUM(J279)))</f>
        <v>0</v>
      </c>
      <c r="P279" s="20">
        <f t="shared" si="6"/>
        <v>0</v>
      </c>
      <c r="Q279" s="20">
        <f t="shared" si="18"/>
        <v>0</v>
      </c>
      <c r="R279" s="20">
        <f>ROUND(Q279*Priority!D10/12,2)</f>
        <v>0</v>
      </c>
      <c r="S279" s="20">
        <f>MIN(Q279+R279,Priority!E10)</f>
        <v>0</v>
      </c>
      <c r="T279" s="20">
        <f>MIN(MAX(0,Q279+R279-S279),MAX(0,Overview!$B$11-SUM(I279,N279,S279,X279,AC279,AH279,AM279,AR279,AW279,BB279)-SUM(J279,O279)))</f>
        <v>0</v>
      </c>
      <c r="U279" s="20">
        <f t="shared" si="7"/>
        <v>0</v>
      </c>
      <c r="V279" s="20">
        <f t="shared" si="19"/>
        <v>0</v>
      </c>
      <c r="W279" s="20">
        <f>ROUND(V279*Priority!D11/12,2)</f>
        <v>0</v>
      </c>
      <c r="X279" s="20">
        <f>MIN(V279+W279,Priority!E11)</f>
        <v>0</v>
      </c>
      <c r="Y279" s="20">
        <f>MIN(MAX(0,V279+W279-X279),MAX(0,Overview!$B$11-SUM(I279,N279,S279,X279,AC279,AH279,AM279,AR279,AW279,BB279)-SUM(J279,O279,T279)))</f>
        <v>0</v>
      </c>
      <c r="Z279" s="20">
        <f t="shared" si="8"/>
        <v>0</v>
      </c>
      <c r="AA279" s="20">
        <f t="shared" si="20"/>
        <v>0</v>
      </c>
      <c r="AB279" s="20">
        <f>ROUND(AA279*Priority!D12/12,2)</f>
        <v>0</v>
      </c>
      <c r="AC279" s="20">
        <f>MIN(AA279+AB279,Priority!E12)</f>
        <v>0</v>
      </c>
      <c r="AD279" s="20">
        <f>MIN(MAX(0,AA279+AB279-AC279),MAX(0,Overview!$B$11-SUM(I279,N279,S279,X279,AC279,AH279,AM279,AR279,AW279,BB279)-SUM(J279,O279,T279,Y279)))</f>
        <v>0</v>
      </c>
      <c r="AE279" s="20">
        <f t="shared" si="9"/>
        <v>0</v>
      </c>
      <c r="AF279" s="20">
        <f t="shared" si="21"/>
        <v>0</v>
      </c>
      <c r="AG279" s="20">
        <f>ROUND(AF279*Priority!D13/12,2)</f>
        <v>0</v>
      </c>
      <c r="AH279" s="20">
        <f>MIN(AF279+AG279,Priority!E13)</f>
        <v>0</v>
      </c>
      <c r="AI279" s="20">
        <f>MIN(MAX(0,AF279+AG279-AH279),MAX(0,Overview!$B$11-SUM(I279,N279,S279,X279,AC279,AH279,AM279,AR279,AW279,BB279)-SUM(J279,O279,T279,Y279,AD279)))</f>
        <v>0</v>
      </c>
      <c r="AJ279" s="20">
        <f t="shared" si="10"/>
        <v>0</v>
      </c>
      <c r="AK279" s="20">
        <f t="shared" si="22"/>
        <v>0</v>
      </c>
      <c r="AL279" s="20">
        <f>ROUND(AK279*Priority!D14/12,2)</f>
        <v>0</v>
      </c>
      <c r="AM279" s="20">
        <f>MIN(AK279+AL279,Priority!E14)</f>
        <v>0</v>
      </c>
      <c r="AN279" s="20">
        <f>MIN(MAX(0,AK279+AL279-AM279),MAX(0,Overview!$B$11-SUM(I279,N279,S279,X279,AC279,AH279,AM279,AR279,AW279,BB279)-SUM(J279,O279,T279,Y279,AD279,AI279)))</f>
        <v>0</v>
      </c>
      <c r="AO279" s="20">
        <f t="shared" si="11"/>
        <v>0</v>
      </c>
      <c r="AP279" s="20">
        <f t="shared" si="23"/>
        <v>0</v>
      </c>
      <c r="AQ279" s="20">
        <f>ROUND(AP279*Priority!D15/12,2)</f>
        <v>0</v>
      </c>
      <c r="AR279" s="20">
        <f>MIN(AP279+AQ279,Priority!E15)</f>
        <v>0</v>
      </c>
      <c r="AS279" s="20">
        <f>MIN(MAX(0,AP279+AQ279-AR279),MAX(0,Overview!$B$11-SUM(I279,N279,S279,X279,AC279,AH279,AM279,AR279,AW279,BB279)-SUM(J279,O279,T279,Y279,AD279,AI279,AN279)))</f>
        <v>0</v>
      </c>
      <c r="AT279" s="20">
        <f t="shared" si="12"/>
        <v>0</v>
      </c>
      <c r="AU279" s="20">
        <f t="shared" si="24"/>
        <v>0</v>
      </c>
      <c r="AV279" s="20">
        <f>ROUND(AU279*Priority!D16/12,2)</f>
        <v>0</v>
      </c>
      <c r="AW279" s="20">
        <f>MIN(AU279+AV279,Priority!E16)</f>
        <v>0</v>
      </c>
      <c r="AX279" s="20">
        <f>MIN(MAX(0,AU279+AV279-AW279),MAX(0,Overview!$B$11-SUM(I279,N279,S279,X279,AC279,AH279,AM279,AR279,AW279,BB279)-SUM(J279,O279,T279,Y279,AD279,AI279,AN279,AS279)))</f>
        <v>0</v>
      </c>
      <c r="AY279" s="20">
        <f t="shared" si="13"/>
        <v>0</v>
      </c>
      <c r="AZ279" s="20">
        <f t="shared" si="25"/>
        <v>0</v>
      </c>
      <c r="BA279" s="20">
        <f>ROUND(AZ279*Priority!D17/12,2)</f>
        <v>0</v>
      </c>
      <c r="BB279" s="20">
        <f>MIN(AZ279+BA279,Priority!E17)</f>
        <v>0</v>
      </c>
      <c r="BC279" s="20">
        <f>MIN(MAX(0,AZ279+BA279-BB279),MAX(0,Overview!$B$11-SUM(I279,N279,S279,X279,AC279,AH279,AM279,AR279,AW279,BB279)-SUM(J279,O279,T279,Y279,AD279,AI279,AN279,AS279,AX279)))</f>
        <v>0</v>
      </c>
      <c r="BD279" s="20">
        <f t="shared" si="14"/>
        <v>0</v>
      </c>
    </row>
    <row r="280" ht="22.5" customHeight="1">
      <c r="A280" s="4">
        <v>273.0</v>
      </c>
      <c r="B280" s="20">
        <f t="shared" ref="B280:C280" si="295">SUM(G280,L280,Q280,V280,AA280,AF280,AK280,AP280,AU280,AZ280)</f>
        <v>0</v>
      </c>
      <c r="C280" s="20">
        <f t="shared" si="295"/>
        <v>0</v>
      </c>
      <c r="D280" s="20">
        <f t="shared" si="3"/>
        <v>0</v>
      </c>
      <c r="E280" s="20">
        <f t="shared" si="4"/>
        <v>0</v>
      </c>
      <c r="F280" s="20">
        <f>MAX(0,Overview!$B$11-D280)</f>
        <v>0</v>
      </c>
      <c r="G280" s="20">
        <f t="shared" si="16"/>
        <v>0</v>
      </c>
      <c r="H280" s="20">
        <f>ROUND(G280*Priority!D8/12,2)</f>
        <v>0</v>
      </c>
      <c r="I280" s="20">
        <f>MIN(G280+H280,Priority!E8)</f>
        <v>0</v>
      </c>
      <c r="J280" s="20">
        <f>MIN(MAX(0,G280+H280-I280),MAX(0,Overview!$B$11-SUM(I280,N280,S280,X280,AC280,AH280,AM280,AR280,AW280,BB280)))</f>
        <v>0</v>
      </c>
      <c r="K280" s="20">
        <f t="shared" si="5"/>
        <v>0</v>
      </c>
      <c r="L280" s="20">
        <f t="shared" si="17"/>
        <v>0</v>
      </c>
      <c r="M280" s="20">
        <f>ROUND(L280*Priority!D9/12,2)</f>
        <v>0</v>
      </c>
      <c r="N280" s="20">
        <f>MIN(L280+M280,Priority!E9)</f>
        <v>0</v>
      </c>
      <c r="O280" s="20">
        <f>MIN(MAX(0,L280+M280-N280),MAX(0,Overview!$B$11-SUM(I280,N280,S280,X280,AC280,AH280,AM280,AR280,AW280,BB280)-SUM(J280)))</f>
        <v>0</v>
      </c>
      <c r="P280" s="20">
        <f t="shared" si="6"/>
        <v>0</v>
      </c>
      <c r="Q280" s="20">
        <f t="shared" si="18"/>
        <v>0</v>
      </c>
      <c r="R280" s="20">
        <f>ROUND(Q280*Priority!D10/12,2)</f>
        <v>0</v>
      </c>
      <c r="S280" s="20">
        <f>MIN(Q280+R280,Priority!E10)</f>
        <v>0</v>
      </c>
      <c r="T280" s="20">
        <f>MIN(MAX(0,Q280+R280-S280),MAX(0,Overview!$B$11-SUM(I280,N280,S280,X280,AC280,AH280,AM280,AR280,AW280,BB280)-SUM(J280,O280)))</f>
        <v>0</v>
      </c>
      <c r="U280" s="20">
        <f t="shared" si="7"/>
        <v>0</v>
      </c>
      <c r="V280" s="20">
        <f t="shared" si="19"/>
        <v>0</v>
      </c>
      <c r="W280" s="20">
        <f>ROUND(V280*Priority!D11/12,2)</f>
        <v>0</v>
      </c>
      <c r="X280" s="20">
        <f>MIN(V280+W280,Priority!E11)</f>
        <v>0</v>
      </c>
      <c r="Y280" s="20">
        <f>MIN(MAX(0,V280+W280-X280),MAX(0,Overview!$B$11-SUM(I280,N280,S280,X280,AC280,AH280,AM280,AR280,AW280,BB280)-SUM(J280,O280,T280)))</f>
        <v>0</v>
      </c>
      <c r="Z280" s="20">
        <f t="shared" si="8"/>
        <v>0</v>
      </c>
      <c r="AA280" s="20">
        <f t="shared" si="20"/>
        <v>0</v>
      </c>
      <c r="AB280" s="20">
        <f>ROUND(AA280*Priority!D12/12,2)</f>
        <v>0</v>
      </c>
      <c r="AC280" s="20">
        <f>MIN(AA280+AB280,Priority!E12)</f>
        <v>0</v>
      </c>
      <c r="AD280" s="20">
        <f>MIN(MAX(0,AA280+AB280-AC280),MAX(0,Overview!$B$11-SUM(I280,N280,S280,X280,AC280,AH280,AM280,AR280,AW280,BB280)-SUM(J280,O280,T280,Y280)))</f>
        <v>0</v>
      </c>
      <c r="AE280" s="20">
        <f t="shared" si="9"/>
        <v>0</v>
      </c>
      <c r="AF280" s="20">
        <f t="shared" si="21"/>
        <v>0</v>
      </c>
      <c r="AG280" s="20">
        <f>ROUND(AF280*Priority!D13/12,2)</f>
        <v>0</v>
      </c>
      <c r="AH280" s="20">
        <f>MIN(AF280+AG280,Priority!E13)</f>
        <v>0</v>
      </c>
      <c r="AI280" s="20">
        <f>MIN(MAX(0,AF280+AG280-AH280),MAX(0,Overview!$B$11-SUM(I280,N280,S280,X280,AC280,AH280,AM280,AR280,AW280,BB280)-SUM(J280,O280,T280,Y280,AD280)))</f>
        <v>0</v>
      </c>
      <c r="AJ280" s="20">
        <f t="shared" si="10"/>
        <v>0</v>
      </c>
      <c r="AK280" s="20">
        <f t="shared" si="22"/>
        <v>0</v>
      </c>
      <c r="AL280" s="20">
        <f>ROUND(AK280*Priority!D14/12,2)</f>
        <v>0</v>
      </c>
      <c r="AM280" s="20">
        <f>MIN(AK280+AL280,Priority!E14)</f>
        <v>0</v>
      </c>
      <c r="AN280" s="20">
        <f>MIN(MAX(0,AK280+AL280-AM280),MAX(0,Overview!$B$11-SUM(I280,N280,S280,X280,AC280,AH280,AM280,AR280,AW280,BB280)-SUM(J280,O280,T280,Y280,AD280,AI280)))</f>
        <v>0</v>
      </c>
      <c r="AO280" s="20">
        <f t="shared" si="11"/>
        <v>0</v>
      </c>
      <c r="AP280" s="20">
        <f t="shared" si="23"/>
        <v>0</v>
      </c>
      <c r="AQ280" s="20">
        <f>ROUND(AP280*Priority!D15/12,2)</f>
        <v>0</v>
      </c>
      <c r="AR280" s="20">
        <f>MIN(AP280+AQ280,Priority!E15)</f>
        <v>0</v>
      </c>
      <c r="AS280" s="20">
        <f>MIN(MAX(0,AP280+AQ280-AR280),MAX(0,Overview!$B$11-SUM(I280,N280,S280,X280,AC280,AH280,AM280,AR280,AW280,BB280)-SUM(J280,O280,T280,Y280,AD280,AI280,AN280)))</f>
        <v>0</v>
      </c>
      <c r="AT280" s="20">
        <f t="shared" si="12"/>
        <v>0</v>
      </c>
      <c r="AU280" s="20">
        <f t="shared" si="24"/>
        <v>0</v>
      </c>
      <c r="AV280" s="20">
        <f>ROUND(AU280*Priority!D16/12,2)</f>
        <v>0</v>
      </c>
      <c r="AW280" s="20">
        <f>MIN(AU280+AV280,Priority!E16)</f>
        <v>0</v>
      </c>
      <c r="AX280" s="20">
        <f>MIN(MAX(0,AU280+AV280-AW280),MAX(0,Overview!$B$11-SUM(I280,N280,S280,X280,AC280,AH280,AM280,AR280,AW280,BB280)-SUM(J280,O280,T280,Y280,AD280,AI280,AN280,AS280)))</f>
        <v>0</v>
      </c>
      <c r="AY280" s="20">
        <f t="shared" si="13"/>
        <v>0</v>
      </c>
      <c r="AZ280" s="20">
        <f t="shared" si="25"/>
        <v>0</v>
      </c>
      <c r="BA280" s="20">
        <f>ROUND(AZ280*Priority!D17/12,2)</f>
        <v>0</v>
      </c>
      <c r="BB280" s="20">
        <f>MIN(AZ280+BA280,Priority!E17)</f>
        <v>0</v>
      </c>
      <c r="BC280" s="20">
        <f>MIN(MAX(0,AZ280+BA280-BB280),MAX(0,Overview!$B$11-SUM(I280,N280,S280,X280,AC280,AH280,AM280,AR280,AW280,BB280)-SUM(J280,O280,T280,Y280,AD280,AI280,AN280,AS280,AX280)))</f>
        <v>0</v>
      </c>
      <c r="BD280" s="20">
        <f t="shared" si="14"/>
        <v>0</v>
      </c>
    </row>
    <row r="281" ht="22.5" customHeight="1">
      <c r="A281" s="4">
        <v>274.0</v>
      </c>
      <c r="B281" s="20">
        <f t="shared" ref="B281:C281" si="296">SUM(G281,L281,Q281,V281,AA281,AF281,AK281,AP281,AU281,AZ281)</f>
        <v>0</v>
      </c>
      <c r="C281" s="20">
        <f t="shared" si="296"/>
        <v>0</v>
      </c>
      <c r="D281" s="20">
        <f t="shared" si="3"/>
        <v>0</v>
      </c>
      <c r="E281" s="20">
        <f t="shared" si="4"/>
        <v>0</v>
      </c>
      <c r="F281" s="20">
        <f>MAX(0,Overview!$B$11-D281)</f>
        <v>0</v>
      </c>
      <c r="G281" s="20">
        <f t="shared" si="16"/>
        <v>0</v>
      </c>
      <c r="H281" s="20">
        <f>ROUND(G281*Priority!D8/12,2)</f>
        <v>0</v>
      </c>
      <c r="I281" s="20">
        <f>MIN(G281+H281,Priority!E8)</f>
        <v>0</v>
      </c>
      <c r="J281" s="20">
        <f>MIN(MAX(0,G281+H281-I281),MAX(0,Overview!$B$11-SUM(I281,N281,S281,X281,AC281,AH281,AM281,AR281,AW281,BB281)))</f>
        <v>0</v>
      </c>
      <c r="K281" s="20">
        <f t="shared" si="5"/>
        <v>0</v>
      </c>
      <c r="L281" s="20">
        <f t="shared" si="17"/>
        <v>0</v>
      </c>
      <c r="M281" s="20">
        <f>ROUND(L281*Priority!D9/12,2)</f>
        <v>0</v>
      </c>
      <c r="N281" s="20">
        <f>MIN(L281+M281,Priority!E9)</f>
        <v>0</v>
      </c>
      <c r="O281" s="20">
        <f>MIN(MAX(0,L281+M281-N281),MAX(0,Overview!$B$11-SUM(I281,N281,S281,X281,AC281,AH281,AM281,AR281,AW281,BB281)-SUM(J281)))</f>
        <v>0</v>
      </c>
      <c r="P281" s="20">
        <f t="shared" si="6"/>
        <v>0</v>
      </c>
      <c r="Q281" s="20">
        <f t="shared" si="18"/>
        <v>0</v>
      </c>
      <c r="R281" s="20">
        <f>ROUND(Q281*Priority!D10/12,2)</f>
        <v>0</v>
      </c>
      <c r="S281" s="20">
        <f>MIN(Q281+R281,Priority!E10)</f>
        <v>0</v>
      </c>
      <c r="T281" s="20">
        <f>MIN(MAX(0,Q281+R281-S281),MAX(0,Overview!$B$11-SUM(I281,N281,S281,X281,AC281,AH281,AM281,AR281,AW281,BB281)-SUM(J281,O281)))</f>
        <v>0</v>
      </c>
      <c r="U281" s="20">
        <f t="shared" si="7"/>
        <v>0</v>
      </c>
      <c r="V281" s="20">
        <f t="shared" si="19"/>
        <v>0</v>
      </c>
      <c r="W281" s="20">
        <f>ROUND(V281*Priority!D11/12,2)</f>
        <v>0</v>
      </c>
      <c r="X281" s="20">
        <f>MIN(V281+W281,Priority!E11)</f>
        <v>0</v>
      </c>
      <c r="Y281" s="20">
        <f>MIN(MAX(0,V281+W281-X281),MAX(0,Overview!$B$11-SUM(I281,N281,S281,X281,AC281,AH281,AM281,AR281,AW281,BB281)-SUM(J281,O281,T281)))</f>
        <v>0</v>
      </c>
      <c r="Z281" s="20">
        <f t="shared" si="8"/>
        <v>0</v>
      </c>
      <c r="AA281" s="20">
        <f t="shared" si="20"/>
        <v>0</v>
      </c>
      <c r="AB281" s="20">
        <f>ROUND(AA281*Priority!D12/12,2)</f>
        <v>0</v>
      </c>
      <c r="AC281" s="20">
        <f>MIN(AA281+AB281,Priority!E12)</f>
        <v>0</v>
      </c>
      <c r="AD281" s="20">
        <f>MIN(MAX(0,AA281+AB281-AC281),MAX(0,Overview!$B$11-SUM(I281,N281,S281,X281,AC281,AH281,AM281,AR281,AW281,BB281)-SUM(J281,O281,T281,Y281)))</f>
        <v>0</v>
      </c>
      <c r="AE281" s="20">
        <f t="shared" si="9"/>
        <v>0</v>
      </c>
      <c r="AF281" s="20">
        <f t="shared" si="21"/>
        <v>0</v>
      </c>
      <c r="AG281" s="20">
        <f>ROUND(AF281*Priority!D13/12,2)</f>
        <v>0</v>
      </c>
      <c r="AH281" s="20">
        <f>MIN(AF281+AG281,Priority!E13)</f>
        <v>0</v>
      </c>
      <c r="AI281" s="20">
        <f>MIN(MAX(0,AF281+AG281-AH281),MAX(0,Overview!$B$11-SUM(I281,N281,S281,X281,AC281,AH281,AM281,AR281,AW281,BB281)-SUM(J281,O281,T281,Y281,AD281)))</f>
        <v>0</v>
      </c>
      <c r="AJ281" s="20">
        <f t="shared" si="10"/>
        <v>0</v>
      </c>
      <c r="AK281" s="20">
        <f t="shared" si="22"/>
        <v>0</v>
      </c>
      <c r="AL281" s="20">
        <f>ROUND(AK281*Priority!D14/12,2)</f>
        <v>0</v>
      </c>
      <c r="AM281" s="20">
        <f>MIN(AK281+AL281,Priority!E14)</f>
        <v>0</v>
      </c>
      <c r="AN281" s="20">
        <f>MIN(MAX(0,AK281+AL281-AM281),MAX(0,Overview!$B$11-SUM(I281,N281,S281,X281,AC281,AH281,AM281,AR281,AW281,BB281)-SUM(J281,O281,T281,Y281,AD281,AI281)))</f>
        <v>0</v>
      </c>
      <c r="AO281" s="20">
        <f t="shared" si="11"/>
        <v>0</v>
      </c>
      <c r="AP281" s="20">
        <f t="shared" si="23"/>
        <v>0</v>
      </c>
      <c r="AQ281" s="20">
        <f>ROUND(AP281*Priority!D15/12,2)</f>
        <v>0</v>
      </c>
      <c r="AR281" s="20">
        <f>MIN(AP281+AQ281,Priority!E15)</f>
        <v>0</v>
      </c>
      <c r="AS281" s="20">
        <f>MIN(MAX(0,AP281+AQ281-AR281),MAX(0,Overview!$B$11-SUM(I281,N281,S281,X281,AC281,AH281,AM281,AR281,AW281,BB281)-SUM(J281,O281,T281,Y281,AD281,AI281,AN281)))</f>
        <v>0</v>
      </c>
      <c r="AT281" s="20">
        <f t="shared" si="12"/>
        <v>0</v>
      </c>
      <c r="AU281" s="20">
        <f t="shared" si="24"/>
        <v>0</v>
      </c>
      <c r="AV281" s="20">
        <f>ROUND(AU281*Priority!D16/12,2)</f>
        <v>0</v>
      </c>
      <c r="AW281" s="20">
        <f>MIN(AU281+AV281,Priority!E16)</f>
        <v>0</v>
      </c>
      <c r="AX281" s="20">
        <f>MIN(MAX(0,AU281+AV281-AW281),MAX(0,Overview!$B$11-SUM(I281,N281,S281,X281,AC281,AH281,AM281,AR281,AW281,BB281)-SUM(J281,O281,T281,Y281,AD281,AI281,AN281,AS281)))</f>
        <v>0</v>
      </c>
      <c r="AY281" s="20">
        <f t="shared" si="13"/>
        <v>0</v>
      </c>
      <c r="AZ281" s="20">
        <f t="shared" si="25"/>
        <v>0</v>
      </c>
      <c r="BA281" s="20">
        <f>ROUND(AZ281*Priority!D17/12,2)</f>
        <v>0</v>
      </c>
      <c r="BB281" s="20">
        <f>MIN(AZ281+BA281,Priority!E17)</f>
        <v>0</v>
      </c>
      <c r="BC281" s="20">
        <f>MIN(MAX(0,AZ281+BA281-BB281),MAX(0,Overview!$B$11-SUM(I281,N281,S281,X281,AC281,AH281,AM281,AR281,AW281,BB281)-SUM(J281,O281,T281,Y281,AD281,AI281,AN281,AS281,AX281)))</f>
        <v>0</v>
      </c>
      <c r="BD281" s="20">
        <f t="shared" si="14"/>
        <v>0</v>
      </c>
    </row>
    <row r="282" ht="22.5" customHeight="1">
      <c r="A282" s="4">
        <v>275.0</v>
      </c>
      <c r="B282" s="20">
        <f t="shared" ref="B282:C282" si="297">SUM(G282,L282,Q282,V282,AA282,AF282,AK282,AP282,AU282,AZ282)</f>
        <v>0</v>
      </c>
      <c r="C282" s="20">
        <f t="shared" si="297"/>
        <v>0</v>
      </c>
      <c r="D282" s="20">
        <f t="shared" si="3"/>
        <v>0</v>
      </c>
      <c r="E282" s="20">
        <f t="shared" si="4"/>
        <v>0</v>
      </c>
      <c r="F282" s="20">
        <f>MAX(0,Overview!$B$11-D282)</f>
        <v>0</v>
      </c>
      <c r="G282" s="20">
        <f t="shared" si="16"/>
        <v>0</v>
      </c>
      <c r="H282" s="20">
        <f>ROUND(G282*Priority!D8/12,2)</f>
        <v>0</v>
      </c>
      <c r="I282" s="20">
        <f>MIN(G282+H282,Priority!E8)</f>
        <v>0</v>
      </c>
      <c r="J282" s="20">
        <f>MIN(MAX(0,G282+H282-I282),MAX(0,Overview!$B$11-SUM(I282,N282,S282,X282,AC282,AH282,AM282,AR282,AW282,BB282)))</f>
        <v>0</v>
      </c>
      <c r="K282" s="20">
        <f t="shared" si="5"/>
        <v>0</v>
      </c>
      <c r="L282" s="20">
        <f t="shared" si="17"/>
        <v>0</v>
      </c>
      <c r="M282" s="20">
        <f>ROUND(L282*Priority!D9/12,2)</f>
        <v>0</v>
      </c>
      <c r="N282" s="20">
        <f>MIN(L282+M282,Priority!E9)</f>
        <v>0</v>
      </c>
      <c r="O282" s="20">
        <f>MIN(MAX(0,L282+M282-N282),MAX(0,Overview!$B$11-SUM(I282,N282,S282,X282,AC282,AH282,AM282,AR282,AW282,BB282)-SUM(J282)))</f>
        <v>0</v>
      </c>
      <c r="P282" s="20">
        <f t="shared" si="6"/>
        <v>0</v>
      </c>
      <c r="Q282" s="20">
        <f t="shared" si="18"/>
        <v>0</v>
      </c>
      <c r="R282" s="20">
        <f>ROUND(Q282*Priority!D10/12,2)</f>
        <v>0</v>
      </c>
      <c r="S282" s="20">
        <f>MIN(Q282+R282,Priority!E10)</f>
        <v>0</v>
      </c>
      <c r="T282" s="20">
        <f>MIN(MAX(0,Q282+R282-S282),MAX(0,Overview!$B$11-SUM(I282,N282,S282,X282,AC282,AH282,AM282,AR282,AW282,BB282)-SUM(J282,O282)))</f>
        <v>0</v>
      </c>
      <c r="U282" s="20">
        <f t="shared" si="7"/>
        <v>0</v>
      </c>
      <c r="V282" s="20">
        <f t="shared" si="19"/>
        <v>0</v>
      </c>
      <c r="W282" s="20">
        <f>ROUND(V282*Priority!D11/12,2)</f>
        <v>0</v>
      </c>
      <c r="X282" s="20">
        <f>MIN(V282+W282,Priority!E11)</f>
        <v>0</v>
      </c>
      <c r="Y282" s="20">
        <f>MIN(MAX(0,V282+W282-X282),MAX(0,Overview!$B$11-SUM(I282,N282,S282,X282,AC282,AH282,AM282,AR282,AW282,BB282)-SUM(J282,O282,T282)))</f>
        <v>0</v>
      </c>
      <c r="Z282" s="20">
        <f t="shared" si="8"/>
        <v>0</v>
      </c>
      <c r="AA282" s="20">
        <f t="shared" si="20"/>
        <v>0</v>
      </c>
      <c r="AB282" s="20">
        <f>ROUND(AA282*Priority!D12/12,2)</f>
        <v>0</v>
      </c>
      <c r="AC282" s="20">
        <f>MIN(AA282+AB282,Priority!E12)</f>
        <v>0</v>
      </c>
      <c r="AD282" s="20">
        <f>MIN(MAX(0,AA282+AB282-AC282),MAX(0,Overview!$B$11-SUM(I282,N282,S282,X282,AC282,AH282,AM282,AR282,AW282,BB282)-SUM(J282,O282,T282,Y282)))</f>
        <v>0</v>
      </c>
      <c r="AE282" s="20">
        <f t="shared" si="9"/>
        <v>0</v>
      </c>
      <c r="AF282" s="20">
        <f t="shared" si="21"/>
        <v>0</v>
      </c>
      <c r="AG282" s="20">
        <f>ROUND(AF282*Priority!D13/12,2)</f>
        <v>0</v>
      </c>
      <c r="AH282" s="20">
        <f>MIN(AF282+AG282,Priority!E13)</f>
        <v>0</v>
      </c>
      <c r="AI282" s="20">
        <f>MIN(MAX(0,AF282+AG282-AH282),MAX(0,Overview!$B$11-SUM(I282,N282,S282,X282,AC282,AH282,AM282,AR282,AW282,BB282)-SUM(J282,O282,T282,Y282,AD282)))</f>
        <v>0</v>
      </c>
      <c r="AJ282" s="20">
        <f t="shared" si="10"/>
        <v>0</v>
      </c>
      <c r="AK282" s="20">
        <f t="shared" si="22"/>
        <v>0</v>
      </c>
      <c r="AL282" s="20">
        <f>ROUND(AK282*Priority!D14/12,2)</f>
        <v>0</v>
      </c>
      <c r="AM282" s="20">
        <f>MIN(AK282+AL282,Priority!E14)</f>
        <v>0</v>
      </c>
      <c r="AN282" s="20">
        <f>MIN(MAX(0,AK282+AL282-AM282),MAX(0,Overview!$B$11-SUM(I282,N282,S282,X282,AC282,AH282,AM282,AR282,AW282,BB282)-SUM(J282,O282,T282,Y282,AD282,AI282)))</f>
        <v>0</v>
      </c>
      <c r="AO282" s="20">
        <f t="shared" si="11"/>
        <v>0</v>
      </c>
      <c r="AP282" s="20">
        <f t="shared" si="23"/>
        <v>0</v>
      </c>
      <c r="AQ282" s="20">
        <f>ROUND(AP282*Priority!D15/12,2)</f>
        <v>0</v>
      </c>
      <c r="AR282" s="20">
        <f>MIN(AP282+AQ282,Priority!E15)</f>
        <v>0</v>
      </c>
      <c r="AS282" s="20">
        <f>MIN(MAX(0,AP282+AQ282-AR282),MAX(0,Overview!$B$11-SUM(I282,N282,S282,X282,AC282,AH282,AM282,AR282,AW282,BB282)-SUM(J282,O282,T282,Y282,AD282,AI282,AN282)))</f>
        <v>0</v>
      </c>
      <c r="AT282" s="20">
        <f t="shared" si="12"/>
        <v>0</v>
      </c>
      <c r="AU282" s="20">
        <f t="shared" si="24"/>
        <v>0</v>
      </c>
      <c r="AV282" s="20">
        <f>ROUND(AU282*Priority!D16/12,2)</f>
        <v>0</v>
      </c>
      <c r="AW282" s="20">
        <f>MIN(AU282+AV282,Priority!E16)</f>
        <v>0</v>
      </c>
      <c r="AX282" s="20">
        <f>MIN(MAX(0,AU282+AV282-AW282),MAX(0,Overview!$B$11-SUM(I282,N282,S282,X282,AC282,AH282,AM282,AR282,AW282,BB282)-SUM(J282,O282,T282,Y282,AD282,AI282,AN282,AS282)))</f>
        <v>0</v>
      </c>
      <c r="AY282" s="20">
        <f t="shared" si="13"/>
        <v>0</v>
      </c>
      <c r="AZ282" s="20">
        <f t="shared" si="25"/>
        <v>0</v>
      </c>
      <c r="BA282" s="20">
        <f>ROUND(AZ282*Priority!D17/12,2)</f>
        <v>0</v>
      </c>
      <c r="BB282" s="20">
        <f>MIN(AZ282+BA282,Priority!E17)</f>
        <v>0</v>
      </c>
      <c r="BC282" s="20">
        <f>MIN(MAX(0,AZ282+BA282-BB282),MAX(0,Overview!$B$11-SUM(I282,N282,S282,X282,AC282,AH282,AM282,AR282,AW282,BB282)-SUM(J282,O282,T282,Y282,AD282,AI282,AN282,AS282,AX282)))</f>
        <v>0</v>
      </c>
      <c r="BD282" s="20">
        <f t="shared" si="14"/>
        <v>0</v>
      </c>
    </row>
    <row r="283" ht="22.5" customHeight="1">
      <c r="A283" s="4">
        <v>276.0</v>
      </c>
      <c r="B283" s="20">
        <f t="shared" ref="B283:C283" si="298">SUM(G283,L283,Q283,V283,AA283,AF283,AK283,AP283,AU283,AZ283)</f>
        <v>0</v>
      </c>
      <c r="C283" s="20">
        <f t="shared" si="298"/>
        <v>0</v>
      </c>
      <c r="D283" s="20">
        <f t="shared" si="3"/>
        <v>0</v>
      </c>
      <c r="E283" s="20">
        <f t="shared" si="4"/>
        <v>0</v>
      </c>
      <c r="F283" s="20">
        <f>MAX(0,Overview!$B$11-D283)</f>
        <v>0</v>
      </c>
      <c r="G283" s="20">
        <f t="shared" si="16"/>
        <v>0</v>
      </c>
      <c r="H283" s="20">
        <f>ROUND(G283*Priority!D8/12,2)</f>
        <v>0</v>
      </c>
      <c r="I283" s="20">
        <f>MIN(G283+H283,Priority!E8)</f>
        <v>0</v>
      </c>
      <c r="J283" s="20">
        <f>MIN(MAX(0,G283+H283-I283),MAX(0,Overview!$B$11-SUM(I283,N283,S283,X283,AC283,AH283,AM283,AR283,AW283,BB283)))</f>
        <v>0</v>
      </c>
      <c r="K283" s="20">
        <f t="shared" si="5"/>
        <v>0</v>
      </c>
      <c r="L283" s="20">
        <f t="shared" si="17"/>
        <v>0</v>
      </c>
      <c r="M283" s="20">
        <f>ROUND(L283*Priority!D9/12,2)</f>
        <v>0</v>
      </c>
      <c r="N283" s="20">
        <f>MIN(L283+M283,Priority!E9)</f>
        <v>0</v>
      </c>
      <c r="O283" s="20">
        <f>MIN(MAX(0,L283+M283-N283),MAX(0,Overview!$B$11-SUM(I283,N283,S283,X283,AC283,AH283,AM283,AR283,AW283,BB283)-SUM(J283)))</f>
        <v>0</v>
      </c>
      <c r="P283" s="20">
        <f t="shared" si="6"/>
        <v>0</v>
      </c>
      <c r="Q283" s="20">
        <f t="shared" si="18"/>
        <v>0</v>
      </c>
      <c r="R283" s="20">
        <f>ROUND(Q283*Priority!D10/12,2)</f>
        <v>0</v>
      </c>
      <c r="S283" s="20">
        <f>MIN(Q283+R283,Priority!E10)</f>
        <v>0</v>
      </c>
      <c r="T283" s="20">
        <f>MIN(MAX(0,Q283+R283-S283),MAX(0,Overview!$B$11-SUM(I283,N283,S283,X283,AC283,AH283,AM283,AR283,AW283,BB283)-SUM(J283,O283)))</f>
        <v>0</v>
      </c>
      <c r="U283" s="20">
        <f t="shared" si="7"/>
        <v>0</v>
      </c>
      <c r="V283" s="20">
        <f t="shared" si="19"/>
        <v>0</v>
      </c>
      <c r="W283" s="20">
        <f>ROUND(V283*Priority!D11/12,2)</f>
        <v>0</v>
      </c>
      <c r="X283" s="20">
        <f>MIN(V283+W283,Priority!E11)</f>
        <v>0</v>
      </c>
      <c r="Y283" s="20">
        <f>MIN(MAX(0,V283+W283-X283),MAX(0,Overview!$B$11-SUM(I283,N283,S283,X283,AC283,AH283,AM283,AR283,AW283,BB283)-SUM(J283,O283,T283)))</f>
        <v>0</v>
      </c>
      <c r="Z283" s="20">
        <f t="shared" si="8"/>
        <v>0</v>
      </c>
      <c r="AA283" s="20">
        <f t="shared" si="20"/>
        <v>0</v>
      </c>
      <c r="AB283" s="20">
        <f>ROUND(AA283*Priority!D12/12,2)</f>
        <v>0</v>
      </c>
      <c r="AC283" s="20">
        <f>MIN(AA283+AB283,Priority!E12)</f>
        <v>0</v>
      </c>
      <c r="AD283" s="20">
        <f>MIN(MAX(0,AA283+AB283-AC283),MAX(0,Overview!$B$11-SUM(I283,N283,S283,X283,AC283,AH283,AM283,AR283,AW283,BB283)-SUM(J283,O283,T283,Y283)))</f>
        <v>0</v>
      </c>
      <c r="AE283" s="20">
        <f t="shared" si="9"/>
        <v>0</v>
      </c>
      <c r="AF283" s="20">
        <f t="shared" si="21"/>
        <v>0</v>
      </c>
      <c r="AG283" s="20">
        <f>ROUND(AF283*Priority!D13/12,2)</f>
        <v>0</v>
      </c>
      <c r="AH283" s="20">
        <f>MIN(AF283+AG283,Priority!E13)</f>
        <v>0</v>
      </c>
      <c r="AI283" s="20">
        <f>MIN(MAX(0,AF283+AG283-AH283),MAX(0,Overview!$B$11-SUM(I283,N283,S283,X283,AC283,AH283,AM283,AR283,AW283,BB283)-SUM(J283,O283,T283,Y283,AD283)))</f>
        <v>0</v>
      </c>
      <c r="AJ283" s="20">
        <f t="shared" si="10"/>
        <v>0</v>
      </c>
      <c r="AK283" s="20">
        <f t="shared" si="22"/>
        <v>0</v>
      </c>
      <c r="AL283" s="20">
        <f>ROUND(AK283*Priority!D14/12,2)</f>
        <v>0</v>
      </c>
      <c r="AM283" s="20">
        <f>MIN(AK283+AL283,Priority!E14)</f>
        <v>0</v>
      </c>
      <c r="AN283" s="20">
        <f>MIN(MAX(0,AK283+AL283-AM283),MAX(0,Overview!$B$11-SUM(I283,N283,S283,X283,AC283,AH283,AM283,AR283,AW283,BB283)-SUM(J283,O283,T283,Y283,AD283,AI283)))</f>
        <v>0</v>
      </c>
      <c r="AO283" s="20">
        <f t="shared" si="11"/>
        <v>0</v>
      </c>
      <c r="AP283" s="20">
        <f t="shared" si="23"/>
        <v>0</v>
      </c>
      <c r="AQ283" s="20">
        <f>ROUND(AP283*Priority!D15/12,2)</f>
        <v>0</v>
      </c>
      <c r="AR283" s="20">
        <f>MIN(AP283+AQ283,Priority!E15)</f>
        <v>0</v>
      </c>
      <c r="AS283" s="20">
        <f>MIN(MAX(0,AP283+AQ283-AR283),MAX(0,Overview!$B$11-SUM(I283,N283,S283,X283,AC283,AH283,AM283,AR283,AW283,BB283)-SUM(J283,O283,T283,Y283,AD283,AI283,AN283)))</f>
        <v>0</v>
      </c>
      <c r="AT283" s="20">
        <f t="shared" si="12"/>
        <v>0</v>
      </c>
      <c r="AU283" s="20">
        <f t="shared" si="24"/>
        <v>0</v>
      </c>
      <c r="AV283" s="20">
        <f>ROUND(AU283*Priority!D16/12,2)</f>
        <v>0</v>
      </c>
      <c r="AW283" s="20">
        <f>MIN(AU283+AV283,Priority!E16)</f>
        <v>0</v>
      </c>
      <c r="AX283" s="20">
        <f>MIN(MAX(0,AU283+AV283-AW283),MAX(0,Overview!$B$11-SUM(I283,N283,S283,X283,AC283,AH283,AM283,AR283,AW283,BB283)-SUM(J283,O283,T283,Y283,AD283,AI283,AN283,AS283)))</f>
        <v>0</v>
      </c>
      <c r="AY283" s="20">
        <f t="shared" si="13"/>
        <v>0</v>
      </c>
      <c r="AZ283" s="20">
        <f t="shared" si="25"/>
        <v>0</v>
      </c>
      <c r="BA283" s="20">
        <f>ROUND(AZ283*Priority!D17/12,2)</f>
        <v>0</v>
      </c>
      <c r="BB283" s="20">
        <f>MIN(AZ283+BA283,Priority!E17)</f>
        <v>0</v>
      </c>
      <c r="BC283" s="20">
        <f>MIN(MAX(0,AZ283+BA283-BB283),MAX(0,Overview!$B$11-SUM(I283,N283,S283,X283,AC283,AH283,AM283,AR283,AW283,BB283)-SUM(J283,O283,T283,Y283,AD283,AI283,AN283,AS283,AX283)))</f>
        <v>0</v>
      </c>
      <c r="BD283" s="20">
        <f t="shared" si="14"/>
        <v>0</v>
      </c>
    </row>
    <row r="284" ht="22.5" customHeight="1">
      <c r="A284" s="4">
        <v>277.0</v>
      </c>
      <c r="B284" s="20">
        <f t="shared" ref="B284:C284" si="299">SUM(G284,L284,Q284,V284,AA284,AF284,AK284,AP284,AU284,AZ284)</f>
        <v>0</v>
      </c>
      <c r="C284" s="20">
        <f t="shared" si="299"/>
        <v>0</v>
      </c>
      <c r="D284" s="20">
        <f t="shared" si="3"/>
        <v>0</v>
      </c>
      <c r="E284" s="20">
        <f t="shared" si="4"/>
        <v>0</v>
      </c>
      <c r="F284" s="20">
        <f>MAX(0,Overview!$B$11-D284)</f>
        <v>0</v>
      </c>
      <c r="G284" s="20">
        <f t="shared" si="16"/>
        <v>0</v>
      </c>
      <c r="H284" s="20">
        <f>ROUND(G284*Priority!D8/12,2)</f>
        <v>0</v>
      </c>
      <c r="I284" s="20">
        <f>MIN(G284+H284,Priority!E8)</f>
        <v>0</v>
      </c>
      <c r="J284" s="20">
        <f>MIN(MAX(0,G284+H284-I284),MAX(0,Overview!$B$11-SUM(I284,N284,S284,X284,AC284,AH284,AM284,AR284,AW284,BB284)))</f>
        <v>0</v>
      </c>
      <c r="K284" s="20">
        <f t="shared" si="5"/>
        <v>0</v>
      </c>
      <c r="L284" s="20">
        <f t="shared" si="17"/>
        <v>0</v>
      </c>
      <c r="M284" s="20">
        <f>ROUND(L284*Priority!D9/12,2)</f>
        <v>0</v>
      </c>
      <c r="N284" s="20">
        <f>MIN(L284+M284,Priority!E9)</f>
        <v>0</v>
      </c>
      <c r="O284" s="20">
        <f>MIN(MAX(0,L284+M284-N284),MAX(0,Overview!$B$11-SUM(I284,N284,S284,X284,AC284,AH284,AM284,AR284,AW284,BB284)-SUM(J284)))</f>
        <v>0</v>
      </c>
      <c r="P284" s="20">
        <f t="shared" si="6"/>
        <v>0</v>
      </c>
      <c r="Q284" s="20">
        <f t="shared" si="18"/>
        <v>0</v>
      </c>
      <c r="R284" s="20">
        <f>ROUND(Q284*Priority!D10/12,2)</f>
        <v>0</v>
      </c>
      <c r="S284" s="20">
        <f>MIN(Q284+R284,Priority!E10)</f>
        <v>0</v>
      </c>
      <c r="T284" s="20">
        <f>MIN(MAX(0,Q284+R284-S284),MAX(0,Overview!$B$11-SUM(I284,N284,S284,X284,AC284,AH284,AM284,AR284,AW284,BB284)-SUM(J284,O284)))</f>
        <v>0</v>
      </c>
      <c r="U284" s="20">
        <f t="shared" si="7"/>
        <v>0</v>
      </c>
      <c r="V284" s="20">
        <f t="shared" si="19"/>
        <v>0</v>
      </c>
      <c r="W284" s="20">
        <f>ROUND(V284*Priority!D11/12,2)</f>
        <v>0</v>
      </c>
      <c r="X284" s="20">
        <f>MIN(V284+W284,Priority!E11)</f>
        <v>0</v>
      </c>
      <c r="Y284" s="20">
        <f>MIN(MAX(0,V284+W284-X284),MAX(0,Overview!$B$11-SUM(I284,N284,S284,X284,AC284,AH284,AM284,AR284,AW284,BB284)-SUM(J284,O284,T284)))</f>
        <v>0</v>
      </c>
      <c r="Z284" s="20">
        <f t="shared" si="8"/>
        <v>0</v>
      </c>
      <c r="AA284" s="20">
        <f t="shared" si="20"/>
        <v>0</v>
      </c>
      <c r="AB284" s="20">
        <f>ROUND(AA284*Priority!D12/12,2)</f>
        <v>0</v>
      </c>
      <c r="AC284" s="20">
        <f>MIN(AA284+AB284,Priority!E12)</f>
        <v>0</v>
      </c>
      <c r="AD284" s="20">
        <f>MIN(MAX(0,AA284+AB284-AC284),MAX(0,Overview!$B$11-SUM(I284,N284,S284,X284,AC284,AH284,AM284,AR284,AW284,BB284)-SUM(J284,O284,T284,Y284)))</f>
        <v>0</v>
      </c>
      <c r="AE284" s="20">
        <f t="shared" si="9"/>
        <v>0</v>
      </c>
      <c r="AF284" s="20">
        <f t="shared" si="21"/>
        <v>0</v>
      </c>
      <c r="AG284" s="20">
        <f>ROUND(AF284*Priority!D13/12,2)</f>
        <v>0</v>
      </c>
      <c r="AH284" s="20">
        <f>MIN(AF284+AG284,Priority!E13)</f>
        <v>0</v>
      </c>
      <c r="AI284" s="20">
        <f>MIN(MAX(0,AF284+AG284-AH284),MAX(0,Overview!$B$11-SUM(I284,N284,S284,X284,AC284,AH284,AM284,AR284,AW284,BB284)-SUM(J284,O284,T284,Y284,AD284)))</f>
        <v>0</v>
      </c>
      <c r="AJ284" s="20">
        <f t="shared" si="10"/>
        <v>0</v>
      </c>
      <c r="AK284" s="20">
        <f t="shared" si="22"/>
        <v>0</v>
      </c>
      <c r="AL284" s="20">
        <f>ROUND(AK284*Priority!D14/12,2)</f>
        <v>0</v>
      </c>
      <c r="AM284" s="20">
        <f>MIN(AK284+AL284,Priority!E14)</f>
        <v>0</v>
      </c>
      <c r="AN284" s="20">
        <f>MIN(MAX(0,AK284+AL284-AM284),MAX(0,Overview!$B$11-SUM(I284,N284,S284,X284,AC284,AH284,AM284,AR284,AW284,BB284)-SUM(J284,O284,T284,Y284,AD284,AI284)))</f>
        <v>0</v>
      </c>
      <c r="AO284" s="20">
        <f t="shared" si="11"/>
        <v>0</v>
      </c>
      <c r="AP284" s="20">
        <f t="shared" si="23"/>
        <v>0</v>
      </c>
      <c r="AQ284" s="20">
        <f>ROUND(AP284*Priority!D15/12,2)</f>
        <v>0</v>
      </c>
      <c r="AR284" s="20">
        <f>MIN(AP284+AQ284,Priority!E15)</f>
        <v>0</v>
      </c>
      <c r="AS284" s="20">
        <f>MIN(MAX(0,AP284+AQ284-AR284),MAX(0,Overview!$B$11-SUM(I284,N284,S284,X284,AC284,AH284,AM284,AR284,AW284,BB284)-SUM(J284,O284,T284,Y284,AD284,AI284,AN284)))</f>
        <v>0</v>
      </c>
      <c r="AT284" s="20">
        <f t="shared" si="12"/>
        <v>0</v>
      </c>
      <c r="AU284" s="20">
        <f t="shared" si="24"/>
        <v>0</v>
      </c>
      <c r="AV284" s="20">
        <f>ROUND(AU284*Priority!D16/12,2)</f>
        <v>0</v>
      </c>
      <c r="AW284" s="20">
        <f>MIN(AU284+AV284,Priority!E16)</f>
        <v>0</v>
      </c>
      <c r="AX284" s="20">
        <f>MIN(MAX(0,AU284+AV284-AW284),MAX(0,Overview!$B$11-SUM(I284,N284,S284,X284,AC284,AH284,AM284,AR284,AW284,BB284)-SUM(J284,O284,T284,Y284,AD284,AI284,AN284,AS284)))</f>
        <v>0</v>
      </c>
      <c r="AY284" s="20">
        <f t="shared" si="13"/>
        <v>0</v>
      </c>
      <c r="AZ284" s="20">
        <f t="shared" si="25"/>
        <v>0</v>
      </c>
      <c r="BA284" s="20">
        <f>ROUND(AZ284*Priority!D17/12,2)</f>
        <v>0</v>
      </c>
      <c r="BB284" s="20">
        <f>MIN(AZ284+BA284,Priority!E17)</f>
        <v>0</v>
      </c>
      <c r="BC284" s="20">
        <f>MIN(MAX(0,AZ284+BA284-BB284),MAX(0,Overview!$B$11-SUM(I284,N284,S284,X284,AC284,AH284,AM284,AR284,AW284,BB284)-SUM(J284,O284,T284,Y284,AD284,AI284,AN284,AS284,AX284)))</f>
        <v>0</v>
      </c>
      <c r="BD284" s="20">
        <f t="shared" si="14"/>
        <v>0</v>
      </c>
    </row>
    <row r="285" ht="22.5" customHeight="1">
      <c r="A285" s="4">
        <v>278.0</v>
      </c>
      <c r="B285" s="20">
        <f t="shared" ref="B285:C285" si="300">SUM(G285,L285,Q285,V285,AA285,AF285,AK285,AP285,AU285,AZ285)</f>
        <v>0</v>
      </c>
      <c r="C285" s="20">
        <f t="shared" si="300"/>
        <v>0</v>
      </c>
      <c r="D285" s="20">
        <f t="shared" si="3"/>
        <v>0</v>
      </c>
      <c r="E285" s="20">
        <f t="shared" si="4"/>
        <v>0</v>
      </c>
      <c r="F285" s="20">
        <f>MAX(0,Overview!$B$11-D285)</f>
        <v>0</v>
      </c>
      <c r="G285" s="20">
        <f t="shared" si="16"/>
        <v>0</v>
      </c>
      <c r="H285" s="20">
        <f>ROUND(G285*Priority!D8/12,2)</f>
        <v>0</v>
      </c>
      <c r="I285" s="20">
        <f>MIN(G285+H285,Priority!E8)</f>
        <v>0</v>
      </c>
      <c r="J285" s="20">
        <f>MIN(MAX(0,G285+H285-I285),MAX(0,Overview!$B$11-SUM(I285,N285,S285,X285,AC285,AH285,AM285,AR285,AW285,BB285)))</f>
        <v>0</v>
      </c>
      <c r="K285" s="20">
        <f t="shared" si="5"/>
        <v>0</v>
      </c>
      <c r="L285" s="20">
        <f t="shared" si="17"/>
        <v>0</v>
      </c>
      <c r="M285" s="20">
        <f>ROUND(L285*Priority!D9/12,2)</f>
        <v>0</v>
      </c>
      <c r="N285" s="20">
        <f>MIN(L285+M285,Priority!E9)</f>
        <v>0</v>
      </c>
      <c r="O285" s="20">
        <f>MIN(MAX(0,L285+M285-N285),MAX(0,Overview!$B$11-SUM(I285,N285,S285,X285,AC285,AH285,AM285,AR285,AW285,BB285)-SUM(J285)))</f>
        <v>0</v>
      </c>
      <c r="P285" s="20">
        <f t="shared" si="6"/>
        <v>0</v>
      </c>
      <c r="Q285" s="20">
        <f t="shared" si="18"/>
        <v>0</v>
      </c>
      <c r="R285" s="20">
        <f>ROUND(Q285*Priority!D10/12,2)</f>
        <v>0</v>
      </c>
      <c r="S285" s="20">
        <f>MIN(Q285+R285,Priority!E10)</f>
        <v>0</v>
      </c>
      <c r="T285" s="20">
        <f>MIN(MAX(0,Q285+R285-S285),MAX(0,Overview!$B$11-SUM(I285,N285,S285,X285,AC285,AH285,AM285,AR285,AW285,BB285)-SUM(J285,O285)))</f>
        <v>0</v>
      </c>
      <c r="U285" s="20">
        <f t="shared" si="7"/>
        <v>0</v>
      </c>
      <c r="V285" s="20">
        <f t="shared" si="19"/>
        <v>0</v>
      </c>
      <c r="W285" s="20">
        <f>ROUND(V285*Priority!D11/12,2)</f>
        <v>0</v>
      </c>
      <c r="X285" s="20">
        <f>MIN(V285+W285,Priority!E11)</f>
        <v>0</v>
      </c>
      <c r="Y285" s="20">
        <f>MIN(MAX(0,V285+W285-X285),MAX(0,Overview!$B$11-SUM(I285,N285,S285,X285,AC285,AH285,AM285,AR285,AW285,BB285)-SUM(J285,O285,T285)))</f>
        <v>0</v>
      </c>
      <c r="Z285" s="20">
        <f t="shared" si="8"/>
        <v>0</v>
      </c>
      <c r="AA285" s="20">
        <f t="shared" si="20"/>
        <v>0</v>
      </c>
      <c r="AB285" s="20">
        <f>ROUND(AA285*Priority!D12/12,2)</f>
        <v>0</v>
      </c>
      <c r="AC285" s="20">
        <f>MIN(AA285+AB285,Priority!E12)</f>
        <v>0</v>
      </c>
      <c r="AD285" s="20">
        <f>MIN(MAX(0,AA285+AB285-AC285),MAX(0,Overview!$B$11-SUM(I285,N285,S285,X285,AC285,AH285,AM285,AR285,AW285,BB285)-SUM(J285,O285,T285,Y285)))</f>
        <v>0</v>
      </c>
      <c r="AE285" s="20">
        <f t="shared" si="9"/>
        <v>0</v>
      </c>
      <c r="AF285" s="20">
        <f t="shared" si="21"/>
        <v>0</v>
      </c>
      <c r="AG285" s="20">
        <f>ROUND(AF285*Priority!D13/12,2)</f>
        <v>0</v>
      </c>
      <c r="AH285" s="20">
        <f>MIN(AF285+AG285,Priority!E13)</f>
        <v>0</v>
      </c>
      <c r="AI285" s="20">
        <f>MIN(MAX(0,AF285+AG285-AH285),MAX(0,Overview!$B$11-SUM(I285,N285,S285,X285,AC285,AH285,AM285,AR285,AW285,BB285)-SUM(J285,O285,T285,Y285,AD285)))</f>
        <v>0</v>
      </c>
      <c r="AJ285" s="20">
        <f t="shared" si="10"/>
        <v>0</v>
      </c>
      <c r="AK285" s="20">
        <f t="shared" si="22"/>
        <v>0</v>
      </c>
      <c r="AL285" s="20">
        <f>ROUND(AK285*Priority!D14/12,2)</f>
        <v>0</v>
      </c>
      <c r="AM285" s="20">
        <f>MIN(AK285+AL285,Priority!E14)</f>
        <v>0</v>
      </c>
      <c r="AN285" s="20">
        <f>MIN(MAX(0,AK285+AL285-AM285),MAX(0,Overview!$B$11-SUM(I285,N285,S285,X285,AC285,AH285,AM285,AR285,AW285,BB285)-SUM(J285,O285,T285,Y285,AD285,AI285)))</f>
        <v>0</v>
      </c>
      <c r="AO285" s="20">
        <f t="shared" si="11"/>
        <v>0</v>
      </c>
      <c r="AP285" s="20">
        <f t="shared" si="23"/>
        <v>0</v>
      </c>
      <c r="AQ285" s="20">
        <f>ROUND(AP285*Priority!D15/12,2)</f>
        <v>0</v>
      </c>
      <c r="AR285" s="20">
        <f>MIN(AP285+AQ285,Priority!E15)</f>
        <v>0</v>
      </c>
      <c r="AS285" s="20">
        <f>MIN(MAX(0,AP285+AQ285-AR285),MAX(0,Overview!$B$11-SUM(I285,N285,S285,X285,AC285,AH285,AM285,AR285,AW285,BB285)-SUM(J285,O285,T285,Y285,AD285,AI285,AN285)))</f>
        <v>0</v>
      </c>
      <c r="AT285" s="20">
        <f t="shared" si="12"/>
        <v>0</v>
      </c>
      <c r="AU285" s="20">
        <f t="shared" si="24"/>
        <v>0</v>
      </c>
      <c r="AV285" s="20">
        <f>ROUND(AU285*Priority!D16/12,2)</f>
        <v>0</v>
      </c>
      <c r="AW285" s="20">
        <f>MIN(AU285+AV285,Priority!E16)</f>
        <v>0</v>
      </c>
      <c r="AX285" s="20">
        <f>MIN(MAX(0,AU285+AV285-AW285),MAX(0,Overview!$B$11-SUM(I285,N285,S285,X285,AC285,AH285,AM285,AR285,AW285,BB285)-SUM(J285,O285,T285,Y285,AD285,AI285,AN285,AS285)))</f>
        <v>0</v>
      </c>
      <c r="AY285" s="20">
        <f t="shared" si="13"/>
        <v>0</v>
      </c>
      <c r="AZ285" s="20">
        <f t="shared" si="25"/>
        <v>0</v>
      </c>
      <c r="BA285" s="20">
        <f>ROUND(AZ285*Priority!D17/12,2)</f>
        <v>0</v>
      </c>
      <c r="BB285" s="20">
        <f>MIN(AZ285+BA285,Priority!E17)</f>
        <v>0</v>
      </c>
      <c r="BC285" s="20">
        <f>MIN(MAX(0,AZ285+BA285-BB285),MAX(0,Overview!$B$11-SUM(I285,N285,S285,X285,AC285,AH285,AM285,AR285,AW285,BB285)-SUM(J285,O285,T285,Y285,AD285,AI285,AN285,AS285,AX285)))</f>
        <v>0</v>
      </c>
      <c r="BD285" s="20">
        <f t="shared" si="14"/>
        <v>0</v>
      </c>
    </row>
    <row r="286" ht="22.5" customHeight="1">
      <c r="A286" s="4">
        <v>279.0</v>
      </c>
      <c r="B286" s="20">
        <f t="shared" ref="B286:C286" si="301">SUM(G286,L286,Q286,V286,AA286,AF286,AK286,AP286,AU286,AZ286)</f>
        <v>0</v>
      </c>
      <c r="C286" s="20">
        <f t="shared" si="301"/>
        <v>0</v>
      </c>
      <c r="D286" s="20">
        <f t="shared" si="3"/>
        <v>0</v>
      </c>
      <c r="E286" s="20">
        <f t="shared" si="4"/>
        <v>0</v>
      </c>
      <c r="F286" s="20">
        <f>MAX(0,Overview!$B$11-D286)</f>
        <v>0</v>
      </c>
      <c r="G286" s="20">
        <f t="shared" si="16"/>
        <v>0</v>
      </c>
      <c r="H286" s="20">
        <f>ROUND(G286*Priority!D8/12,2)</f>
        <v>0</v>
      </c>
      <c r="I286" s="20">
        <f>MIN(G286+H286,Priority!E8)</f>
        <v>0</v>
      </c>
      <c r="J286" s="20">
        <f>MIN(MAX(0,G286+H286-I286),MAX(0,Overview!$B$11-SUM(I286,N286,S286,X286,AC286,AH286,AM286,AR286,AW286,BB286)))</f>
        <v>0</v>
      </c>
      <c r="K286" s="20">
        <f t="shared" si="5"/>
        <v>0</v>
      </c>
      <c r="L286" s="20">
        <f t="shared" si="17"/>
        <v>0</v>
      </c>
      <c r="M286" s="20">
        <f>ROUND(L286*Priority!D9/12,2)</f>
        <v>0</v>
      </c>
      <c r="N286" s="20">
        <f>MIN(L286+M286,Priority!E9)</f>
        <v>0</v>
      </c>
      <c r="O286" s="20">
        <f>MIN(MAX(0,L286+M286-N286),MAX(0,Overview!$B$11-SUM(I286,N286,S286,X286,AC286,AH286,AM286,AR286,AW286,BB286)-SUM(J286)))</f>
        <v>0</v>
      </c>
      <c r="P286" s="20">
        <f t="shared" si="6"/>
        <v>0</v>
      </c>
      <c r="Q286" s="20">
        <f t="shared" si="18"/>
        <v>0</v>
      </c>
      <c r="R286" s="20">
        <f>ROUND(Q286*Priority!D10/12,2)</f>
        <v>0</v>
      </c>
      <c r="S286" s="20">
        <f>MIN(Q286+R286,Priority!E10)</f>
        <v>0</v>
      </c>
      <c r="T286" s="20">
        <f>MIN(MAX(0,Q286+R286-S286),MAX(0,Overview!$B$11-SUM(I286,N286,S286,X286,AC286,AH286,AM286,AR286,AW286,BB286)-SUM(J286,O286)))</f>
        <v>0</v>
      </c>
      <c r="U286" s="20">
        <f t="shared" si="7"/>
        <v>0</v>
      </c>
      <c r="V286" s="20">
        <f t="shared" si="19"/>
        <v>0</v>
      </c>
      <c r="W286" s="20">
        <f>ROUND(V286*Priority!D11/12,2)</f>
        <v>0</v>
      </c>
      <c r="X286" s="20">
        <f>MIN(V286+W286,Priority!E11)</f>
        <v>0</v>
      </c>
      <c r="Y286" s="20">
        <f>MIN(MAX(0,V286+W286-X286),MAX(0,Overview!$B$11-SUM(I286,N286,S286,X286,AC286,AH286,AM286,AR286,AW286,BB286)-SUM(J286,O286,T286)))</f>
        <v>0</v>
      </c>
      <c r="Z286" s="20">
        <f t="shared" si="8"/>
        <v>0</v>
      </c>
      <c r="AA286" s="20">
        <f t="shared" si="20"/>
        <v>0</v>
      </c>
      <c r="AB286" s="20">
        <f>ROUND(AA286*Priority!D12/12,2)</f>
        <v>0</v>
      </c>
      <c r="AC286" s="20">
        <f>MIN(AA286+AB286,Priority!E12)</f>
        <v>0</v>
      </c>
      <c r="AD286" s="20">
        <f>MIN(MAX(0,AA286+AB286-AC286),MAX(0,Overview!$B$11-SUM(I286,N286,S286,X286,AC286,AH286,AM286,AR286,AW286,BB286)-SUM(J286,O286,T286,Y286)))</f>
        <v>0</v>
      </c>
      <c r="AE286" s="20">
        <f t="shared" si="9"/>
        <v>0</v>
      </c>
      <c r="AF286" s="20">
        <f t="shared" si="21"/>
        <v>0</v>
      </c>
      <c r="AG286" s="20">
        <f>ROUND(AF286*Priority!D13/12,2)</f>
        <v>0</v>
      </c>
      <c r="AH286" s="20">
        <f>MIN(AF286+AG286,Priority!E13)</f>
        <v>0</v>
      </c>
      <c r="AI286" s="20">
        <f>MIN(MAX(0,AF286+AG286-AH286),MAX(0,Overview!$B$11-SUM(I286,N286,S286,X286,AC286,AH286,AM286,AR286,AW286,BB286)-SUM(J286,O286,T286,Y286,AD286)))</f>
        <v>0</v>
      </c>
      <c r="AJ286" s="20">
        <f t="shared" si="10"/>
        <v>0</v>
      </c>
      <c r="AK286" s="20">
        <f t="shared" si="22"/>
        <v>0</v>
      </c>
      <c r="AL286" s="20">
        <f>ROUND(AK286*Priority!D14/12,2)</f>
        <v>0</v>
      </c>
      <c r="AM286" s="20">
        <f>MIN(AK286+AL286,Priority!E14)</f>
        <v>0</v>
      </c>
      <c r="AN286" s="20">
        <f>MIN(MAX(0,AK286+AL286-AM286),MAX(0,Overview!$B$11-SUM(I286,N286,S286,X286,AC286,AH286,AM286,AR286,AW286,BB286)-SUM(J286,O286,T286,Y286,AD286,AI286)))</f>
        <v>0</v>
      </c>
      <c r="AO286" s="20">
        <f t="shared" si="11"/>
        <v>0</v>
      </c>
      <c r="AP286" s="20">
        <f t="shared" si="23"/>
        <v>0</v>
      </c>
      <c r="AQ286" s="20">
        <f>ROUND(AP286*Priority!D15/12,2)</f>
        <v>0</v>
      </c>
      <c r="AR286" s="20">
        <f>MIN(AP286+AQ286,Priority!E15)</f>
        <v>0</v>
      </c>
      <c r="AS286" s="20">
        <f>MIN(MAX(0,AP286+AQ286-AR286),MAX(0,Overview!$B$11-SUM(I286,N286,S286,X286,AC286,AH286,AM286,AR286,AW286,BB286)-SUM(J286,O286,T286,Y286,AD286,AI286,AN286)))</f>
        <v>0</v>
      </c>
      <c r="AT286" s="20">
        <f t="shared" si="12"/>
        <v>0</v>
      </c>
      <c r="AU286" s="20">
        <f t="shared" si="24"/>
        <v>0</v>
      </c>
      <c r="AV286" s="20">
        <f>ROUND(AU286*Priority!D16/12,2)</f>
        <v>0</v>
      </c>
      <c r="AW286" s="20">
        <f>MIN(AU286+AV286,Priority!E16)</f>
        <v>0</v>
      </c>
      <c r="AX286" s="20">
        <f>MIN(MAX(0,AU286+AV286-AW286),MAX(0,Overview!$B$11-SUM(I286,N286,S286,X286,AC286,AH286,AM286,AR286,AW286,BB286)-SUM(J286,O286,T286,Y286,AD286,AI286,AN286,AS286)))</f>
        <v>0</v>
      </c>
      <c r="AY286" s="20">
        <f t="shared" si="13"/>
        <v>0</v>
      </c>
      <c r="AZ286" s="20">
        <f t="shared" si="25"/>
        <v>0</v>
      </c>
      <c r="BA286" s="20">
        <f>ROUND(AZ286*Priority!D17/12,2)</f>
        <v>0</v>
      </c>
      <c r="BB286" s="20">
        <f>MIN(AZ286+BA286,Priority!E17)</f>
        <v>0</v>
      </c>
      <c r="BC286" s="20">
        <f>MIN(MAX(0,AZ286+BA286-BB286),MAX(0,Overview!$B$11-SUM(I286,N286,S286,X286,AC286,AH286,AM286,AR286,AW286,BB286)-SUM(J286,O286,T286,Y286,AD286,AI286,AN286,AS286,AX286)))</f>
        <v>0</v>
      </c>
      <c r="BD286" s="20">
        <f t="shared" si="14"/>
        <v>0</v>
      </c>
    </row>
    <row r="287" ht="22.5" customHeight="1">
      <c r="A287" s="4">
        <v>280.0</v>
      </c>
      <c r="B287" s="20">
        <f t="shared" ref="B287:C287" si="302">SUM(G287,L287,Q287,V287,AA287,AF287,AK287,AP287,AU287,AZ287)</f>
        <v>0</v>
      </c>
      <c r="C287" s="20">
        <f t="shared" si="302"/>
        <v>0</v>
      </c>
      <c r="D287" s="20">
        <f t="shared" si="3"/>
        <v>0</v>
      </c>
      <c r="E287" s="20">
        <f t="shared" si="4"/>
        <v>0</v>
      </c>
      <c r="F287" s="20">
        <f>MAX(0,Overview!$B$11-D287)</f>
        <v>0</v>
      </c>
      <c r="G287" s="20">
        <f t="shared" si="16"/>
        <v>0</v>
      </c>
      <c r="H287" s="20">
        <f>ROUND(G287*Priority!D8/12,2)</f>
        <v>0</v>
      </c>
      <c r="I287" s="20">
        <f>MIN(G287+H287,Priority!E8)</f>
        <v>0</v>
      </c>
      <c r="J287" s="20">
        <f>MIN(MAX(0,G287+H287-I287),MAX(0,Overview!$B$11-SUM(I287,N287,S287,X287,AC287,AH287,AM287,AR287,AW287,BB287)))</f>
        <v>0</v>
      </c>
      <c r="K287" s="20">
        <f t="shared" si="5"/>
        <v>0</v>
      </c>
      <c r="L287" s="20">
        <f t="shared" si="17"/>
        <v>0</v>
      </c>
      <c r="M287" s="20">
        <f>ROUND(L287*Priority!D9/12,2)</f>
        <v>0</v>
      </c>
      <c r="N287" s="20">
        <f>MIN(L287+M287,Priority!E9)</f>
        <v>0</v>
      </c>
      <c r="O287" s="20">
        <f>MIN(MAX(0,L287+M287-N287),MAX(0,Overview!$B$11-SUM(I287,N287,S287,X287,AC287,AH287,AM287,AR287,AW287,BB287)-SUM(J287)))</f>
        <v>0</v>
      </c>
      <c r="P287" s="20">
        <f t="shared" si="6"/>
        <v>0</v>
      </c>
      <c r="Q287" s="20">
        <f t="shared" si="18"/>
        <v>0</v>
      </c>
      <c r="R287" s="20">
        <f>ROUND(Q287*Priority!D10/12,2)</f>
        <v>0</v>
      </c>
      <c r="S287" s="20">
        <f>MIN(Q287+R287,Priority!E10)</f>
        <v>0</v>
      </c>
      <c r="T287" s="20">
        <f>MIN(MAX(0,Q287+R287-S287),MAX(0,Overview!$B$11-SUM(I287,N287,S287,X287,AC287,AH287,AM287,AR287,AW287,BB287)-SUM(J287,O287)))</f>
        <v>0</v>
      </c>
      <c r="U287" s="20">
        <f t="shared" si="7"/>
        <v>0</v>
      </c>
      <c r="V287" s="20">
        <f t="shared" si="19"/>
        <v>0</v>
      </c>
      <c r="W287" s="20">
        <f>ROUND(V287*Priority!D11/12,2)</f>
        <v>0</v>
      </c>
      <c r="X287" s="20">
        <f>MIN(V287+W287,Priority!E11)</f>
        <v>0</v>
      </c>
      <c r="Y287" s="20">
        <f>MIN(MAX(0,V287+W287-X287),MAX(0,Overview!$B$11-SUM(I287,N287,S287,X287,AC287,AH287,AM287,AR287,AW287,BB287)-SUM(J287,O287,T287)))</f>
        <v>0</v>
      </c>
      <c r="Z287" s="20">
        <f t="shared" si="8"/>
        <v>0</v>
      </c>
      <c r="AA287" s="20">
        <f t="shared" si="20"/>
        <v>0</v>
      </c>
      <c r="AB287" s="20">
        <f>ROUND(AA287*Priority!D12/12,2)</f>
        <v>0</v>
      </c>
      <c r="AC287" s="20">
        <f>MIN(AA287+AB287,Priority!E12)</f>
        <v>0</v>
      </c>
      <c r="AD287" s="20">
        <f>MIN(MAX(0,AA287+AB287-AC287),MAX(0,Overview!$B$11-SUM(I287,N287,S287,X287,AC287,AH287,AM287,AR287,AW287,BB287)-SUM(J287,O287,T287,Y287)))</f>
        <v>0</v>
      </c>
      <c r="AE287" s="20">
        <f t="shared" si="9"/>
        <v>0</v>
      </c>
      <c r="AF287" s="20">
        <f t="shared" si="21"/>
        <v>0</v>
      </c>
      <c r="AG287" s="20">
        <f>ROUND(AF287*Priority!D13/12,2)</f>
        <v>0</v>
      </c>
      <c r="AH287" s="20">
        <f>MIN(AF287+AG287,Priority!E13)</f>
        <v>0</v>
      </c>
      <c r="AI287" s="20">
        <f>MIN(MAX(0,AF287+AG287-AH287),MAX(0,Overview!$B$11-SUM(I287,N287,S287,X287,AC287,AH287,AM287,AR287,AW287,BB287)-SUM(J287,O287,T287,Y287,AD287)))</f>
        <v>0</v>
      </c>
      <c r="AJ287" s="20">
        <f t="shared" si="10"/>
        <v>0</v>
      </c>
      <c r="AK287" s="20">
        <f t="shared" si="22"/>
        <v>0</v>
      </c>
      <c r="AL287" s="20">
        <f>ROUND(AK287*Priority!D14/12,2)</f>
        <v>0</v>
      </c>
      <c r="AM287" s="20">
        <f>MIN(AK287+AL287,Priority!E14)</f>
        <v>0</v>
      </c>
      <c r="AN287" s="20">
        <f>MIN(MAX(0,AK287+AL287-AM287),MAX(0,Overview!$B$11-SUM(I287,N287,S287,X287,AC287,AH287,AM287,AR287,AW287,BB287)-SUM(J287,O287,T287,Y287,AD287,AI287)))</f>
        <v>0</v>
      </c>
      <c r="AO287" s="20">
        <f t="shared" si="11"/>
        <v>0</v>
      </c>
      <c r="AP287" s="20">
        <f t="shared" si="23"/>
        <v>0</v>
      </c>
      <c r="AQ287" s="20">
        <f>ROUND(AP287*Priority!D15/12,2)</f>
        <v>0</v>
      </c>
      <c r="AR287" s="20">
        <f>MIN(AP287+AQ287,Priority!E15)</f>
        <v>0</v>
      </c>
      <c r="AS287" s="20">
        <f>MIN(MAX(0,AP287+AQ287-AR287),MAX(0,Overview!$B$11-SUM(I287,N287,S287,X287,AC287,AH287,AM287,AR287,AW287,BB287)-SUM(J287,O287,T287,Y287,AD287,AI287,AN287)))</f>
        <v>0</v>
      </c>
      <c r="AT287" s="20">
        <f t="shared" si="12"/>
        <v>0</v>
      </c>
      <c r="AU287" s="20">
        <f t="shared" si="24"/>
        <v>0</v>
      </c>
      <c r="AV287" s="20">
        <f>ROUND(AU287*Priority!D16/12,2)</f>
        <v>0</v>
      </c>
      <c r="AW287" s="20">
        <f>MIN(AU287+AV287,Priority!E16)</f>
        <v>0</v>
      </c>
      <c r="AX287" s="20">
        <f>MIN(MAX(0,AU287+AV287-AW287),MAX(0,Overview!$B$11-SUM(I287,N287,S287,X287,AC287,AH287,AM287,AR287,AW287,BB287)-SUM(J287,O287,T287,Y287,AD287,AI287,AN287,AS287)))</f>
        <v>0</v>
      </c>
      <c r="AY287" s="20">
        <f t="shared" si="13"/>
        <v>0</v>
      </c>
      <c r="AZ287" s="20">
        <f t="shared" si="25"/>
        <v>0</v>
      </c>
      <c r="BA287" s="20">
        <f>ROUND(AZ287*Priority!D17/12,2)</f>
        <v>0</v>
      </c>
      <c r="BB287" s="20">
        <f>MIN(AZ287+BA287,Priority!E17)</f>
        <v>0</v>
      </c>
      <c r="BC287" s="20">
        <f>MIN(MAX(0,AZ287+BA287-BB287),MAX(0,Overview!$B$11-SUM(I287,N287,S287,X287,AC287,AH287,AM287,AR287,AW287,BB287)-SUM(J287,O287,T287,Y287,AD287,AI287,AN287,AS287,AX287)))</f>
        <v>0</v>
      </c>
      <c r="BD287" s="20">
        <f t="shared" si="14"/>
        <v>0</v>
      </c>
    </row>
    <row r="288" ht="22.5" customHeight="1">
      <c r="A288" s="4">
        <v>281.0</v>
      </c>
      <c r="B288" s="20">
        <f t="shared" ref="B288:C288" si="303">SUM(G288,L288,Q288,V288,AA288,AF288,AK288,AP288,AU288,AZ288)</f>
        <v>0</v>
      </c>
      <c r="C288" s="20">
        <f t="shared" si="303"/>
        <v>0</v>
      </c>
      <c r="D288" s="20">
        <f t="shared" si="3"/>
        <v>0</v>
      </c>
      <c r="E288" s="20">
        <f t="shared" si="4"/>
        <v>0</v>
      </c>
      <c r="F288" s="20">
        <f>MAX(0,Overview!$B$11-D288)</f>
        <v>0</v>
      </c>
      <c r="G288" s="20">
        <f t="shared" si="16"/>
        <v>0</v>
      </c>
      <c r="H288" s="20">
        <f>ROUND(G288*Priority!D8/12,2)</f>
        <v>0</v>
      </c>
      <c r="I288" s="20">
        <f>MIN(G288+H288,Priority!E8)</f>
        <v>0</v>
      </c>
      <c r="J288" s="20">
        <f>MIN(MAX(0,G288+H288-I288),MAX(0,Overview!$B$11-SUM(I288,N288,S288,X288,AC288,AH288,AM288,AR288,AW288,BB288)))</f>
        <v>0</v>
      </c>
      <c r="K288" s="20">
        <f t="shared" si="5"/>
        <v>0</v>
      </c>
      <c r="L288" s="20">
        <f t="shared" si="17"/>
        <v>0</v>
      </c>
      <c r="M288" s="20">
        <f>ROUND(L288*Priority!D9/12,2)</f>
        <v>0</v>
      </c>
      <c r="N288" s="20">
        <f>MIN(L288+M288,Priority!E9)</f>
        <v>0</v>
      </c>
      <c r="O288" s="20">
        <f>MIN(MAX(0,L288+M288-N288),MAX(0,Overview!$B$11-SUM(I288,N288,S288,X288,AC288,AH288,AM288,AR288,AW288,BB288)-SUM(J288)))</f>
        <v>0</v>
      </c>
      <c r="P288" s="20">
        <f t="shared" si="6"/>
        <v>0</v>
      </c>
      <c r="Q288" s="20">
        <f t="shared" si="18"/>
        <v>0</v>
      </c>
      <c r="R288" s="20">
        <f>ROUND(Q288*Priority!D10/12,2)</f>
        <v>0</v>
      </c>
      <c r="S288" s="20">
        <f>MIN(Q288+R288,Priority!E10)</f>
        <v>0</v>
      </c>
      <c r="T288" s="20">
        <f>MIN(MAX(0,Q288+R288-S288),MAX(0,Overview!$B$11-SUM(I288,N288,S288,X288,AC288,AH288,AM288,AR288,AW288,BB288)-SUM(J288,O288)))</f>
        <v>0</v>
      </c>
      <c r="U288" s="20">
        <f t="shared" si="7"/>
        <v>0</v>
      </c>
      <c r="V288" s="20">
        <f t="shared" si="19"/>
        <v>0</v>
      </c>
      <c r="W288" s="20">
        <f>ROUND(V288*Priority!D11/12,2)</f>
        <v>0</v>
      </c>
      <c r="X288" s="20">
        <f>MIN(V288+W288,Priority!E11)</f>
        <v>0</v>
      </c>
      <c r="Y288" s="20">
        <f>MIN(MAX(0,V288+W288-X288),MAX(0,Overview!$B$11-SUM(I288,N288,S288,X288,AC288,AH288,AM288,AR288,AW288,BB288)-SUM(J288,O288,T288)))</f>
        <v>0</v>
      </c>
      <c r="Z288" s="20">
        <f t="shared" si="8"/>
        <v>0</v>
      </c>
      <c r="AA288" s="20">
        <f t="shared" si="20"/>
        <v>0</v>
      </c>
      <c r="AB288" s="20">
        <f>ROUND(AA288*Priority!D12/12,2)</f>
        <v>0</v>
      </c>
      <c r="AC288" s="20">
        <f>MIN(AA288+AB288,Priority!E12)</f>
        <v>0</v>
      </c>
      <c r="AD288" s="20">
        <f>MIN(MAX(0,AA288+AB288-AC288),MAX(0,Overview!$B$11-SUM(I288,N288,S288,X288,AC288,AH288,AM288,AR288,AW288,BB288)-SUM(J288,O288,T288,Y288)))</f>
        <v>0</v>
      </c>
      <c r="AE288" s="20">
        <f t="shared" si="9"/>
        <v>0</v>
      </c>
      <c r="AF288" s="20">
        <f t="shared" si="21"/>
        <v>0</v>
      </c>
      <c r="AG288" s="20">
        <f>ROUND(AF288*Priority!D13/12,2)</f>
        <v>0</v>
      </c>
      <c r="AH288" s="20">
        <f>MIN(AF288+AG288,Priority!E13)</f>
        <v>0</v>
      </c>
      <c r="AI288" s="20">
        <f>MIN(MAX(0,AF288+AG288-AH288),MAX(0,Overview!$B$11-SUM(I288,N288,S288,X288,AC288,AH288,AM288,AR288,AW288,BB288)-SUM(J288,O288,T288,Y288,AD288)))</f>
        <v>0</v>
      </c>
      <c r="AJ288" s="20">
        <f t="shared" si="10"/>
        <v>0</v>
      </c>
      <c r="AK288" s="20">
        <f t="shared" si="22"/>
        <v>0</v>
      </c>
      <c r="AL288" s="20">
        <f>ROUND(AK288*Priority!D14/12,2)</f>
        <v>0</v>
      </c>
      <c r="AM288" s="20">
        <f>MIN(AK288+AL288,Priority!E14)</f>
        <v>0</v>
      </c>
      <c r="AN288" s="20">
        <f>MIN(MAX(0,AK288+AL288-AM288),MAX(0,Overview!$B$11-SUM(I288,N288,S288,X288,AC288,AH288,AM288,AR288,AW288,BB288)-SUM(J288,O288,T288,Y288,AD288,AI288)))</f>
        <v>0</v>
      </c>
      <c r="AO288" s="20">
        <f t="shared" si="11"/>
        <v>0</v>
      </c>
      <c r="AP288" s="20">
        <f t="shared" si="23"/>
        <v>0</v>
      </c>
      <c r="AQ288" s="20">
        <f>ROUND(AP288*Priority!D15/12,2)</f>
        <v>0</v>
      </c>
      <c r="AR288" s="20">
        <f>MIN(AP288+AQ288,Priority!E15)</f>
        <v>0</v>
      </c>
      <c r="AS288" s="20">
        <f>MIN(MAX(0,AP288+AQ288-AR288),MAX(0,Overview!$B$11-SUM(I288,N288,S288,X288,AC288,AH288,AM288,AR288,AW288,BB288)-SUM(J288,O288,T288,Y288,AD288,AI288,AN288)))</f>
        <v>0</v>
      </c>
      <c r="AT288" s="20">
        <f t="shared" si="12"/>
        <v>0</v>
      </c>
      <c r="AU288" s="20">
        <f t="shared" si="24"/>
        <v>0</v>
      </c>
      <c r="AV288" s="20">
        <f>ROUND(AU288*Priority!D16/12,2)</f>
        <v>0</v>
      </c>
      <c r="AW288" s="20">
        <f>MIN(AU288+AV288,Priority!E16)</f>
        <v>0</v>
      </c>
      <c r="AX288" s="20">
        <f>MIN(MAX(0,AU288+AV288-AW288),MAX(0,Overview!$B$11-SUM(I288,N288,S288,X288,AC288,AH288,AM288,AR288,AW288,BB288)-SUM(J288,O288,T288,Y288,AD288,AI288,AN288,AS288)))</f>
        <v>0</v>
      </c>
      <c r="AY288" s="20">
        <f t="shared" si="13"/>
        <v>0</v>
      </c>
      <c r="AZ288" s="20">
        <f t="shared" si="25"/>
        <v>0</v>
      </c>
      <c r="BA288" s="20">
        <f>ROUND(AZ288*Priority!D17/12,2)</f>
        <v>0</v>
      </c>
      <c r="BB288" s="20">
        <f>MIN(AZ288+BA288,Priority!E17)</f>
        <v>0</v>
      </c>
      <c r="BC288" s="20">
        <f>MIN(MAX(0,AZ288+BA288-BB288),MAX(0,Overview!$B$11-SUM(I288,N288,S288,X288,AC288,AH288,AM288,AR288,AW288,BB288)-SUM(J288,O288,T288,Y288,AD288,AI288,AN288,AS288,AX288)))</f>
        <v>0</v>
      </c>
      <c r="BD288" s="20">
        <f t="shared" si="14"/>
        <v>0</v>
      </c>
    </row>
    <row r="289" ht="22.5" customHeight="1">
      <c r="A289" s="4">
        <v>282.0</v>
      </c>
      <c r="B289" s="20">
        <f t="shared" ref="B289:C289" si="304">SUM(G289,L289,Q289,V289,AA289,AF289,AK289,AP289,AU289,AZ289)</f>
        <v>0</v>
      </c>
      <c r="C289" s="20">
        <f t="shared" si="304"/>
        <v>0</v>
      </c>
      <c r="D289" s="20">
        <f t="shared" si="3"/>
        <v>0</v>
      </c>
      <c r="E289" s="20">
        <f t="shared" si="4"/>
        <v>0</v>
      </c>
      <c r="F289" s="20">
        <f>MAX(0,Overview!$B$11-D289)</f>
        <v>0</v>
      </c>
      <c r="G289" s="20">
        <f t="shared" si="16"/>
        <v>0</v>
      </c>
      <c r="H289" s="20">
        <f>ROUND(G289*Priority!D8/12,2)</f>
        <v>0</v>
      </c>
      <c r="I289" s="20">
        <f>MIN(G289+H289,Priority!E8)</f>
        <v>0</v>
      </c>
      <c r="J289" s="20">
        <f>MIN(MAX(0,G289+H289-I289),MAX(0,Overview!$B$11-SUM(I289,N289,S289,X289,AC289,AH289,AM289,AR289,AW289,BB289)))</f>
        <v>0</v>
      </c>
      <c r="K289" s="20">
        <f t="shared" si="5"/>
        <v>0</v>
      </c>
      <c r="L289" s="20">
        <f t="shared" si="17"/>
        <v>0</v>
      </c>
      <c r="M289" s="20">
        <f>ROUND(L289*Priority!D9/12,2)</f>
        <v>0</v>
      </c>
      <c r="N289" s="20">
        <f>MIN(L289+M289,Priority!E9)</f>
        <v>0</v>
      </c>
      <c r="O289" s="20">
        <f>MIN(MAX(0,L289+M289-N289),MAX(0,Overview!$B$11-SUM(I289,N289,S289,X289,AC289,AH289,AM289,AR289,AW289,BB289)-SUM(J289)))</f>
        <v>0</v>
      </c>
      <c r="P289" s="20">
        <f t="shared" si="6"/>
        <v>0</v>
      </c>
      <c r="Q289" s="20">
        <f t="shared" si="18"/>
        <v>0</v>
      </c>
      <c r="R289" s="20">
        <f>ROUND(Q289*Priority!D10/12,2)</f>
        <v>0</v>
      </c>
      <c r="S289" s="20">
        <f>MIN(Q289+R289,Priority!E10)</f>
        <v>0</v>
      </c>
      <c r="T289" s="20">
        <f>MIN(MAX(0,Q289+R289-S289),MAX(0,Overview!$B$11-SUM(I289,N289,S289,X289,AC289,AH289,AM289,AR289,AW289,BB289)-SUM(J289,O289)))</f>
        <v>0</v>
      </c>
      <c r="U289" s="20">
        <f t="shared" si="7"/>
        <v>0</v>
      </c>
      <c r="V289" s="20">
        <f t="shared" si="19"/>
        <v>0</v>
      </c>
      <c r="W289" s="20">
        <f>ROUND(V289*Priority!D11/12,2)</f>
        <v>0</v>
      </c>
      <c r="X289" s="20">
        <f>MIN(V289+W289,Priority!E11)</f>
        <v>0</v>
      </c>
      <c r="Y289" s="20">
        <f>MIN(MAX(0,V289+W289-X289),MAX(0,Overview!$B$11-SUM(I289,N289,S289,X289,AC289,AH289,AM289,AR289,AW289,BB289)-SUM(J289,O289,T289)))</f>
        <v>0</v>
      </c>
      <c r="Z289" s="20">
        <f t="shared" si="8"/>
        <v>0</v>
      </c>
      <c r="AA289" s="20">
        <f t="shared" si="20"/>
        <v>0</v>
      </c>
      <c r="AB289" s="20">
        <f>ROUND(AA289*Priority!D12/12,2)</f>
        <v>0</v>
      </c>
      <c r="AC289" s="20">
        <f>MIN(AA289+AB289,Priority!E12)</f>
        <v>0</v>
      </c>
      <c r="AD289" s="20">
        <f>MIN(MAX(0,AA289+AB289-AC289),MAX(0,Overview!$B$11-SUM(I289,N289,S289,X289,AC289,AH289,AM289,AR289,AW289,BB289)-SUM(J289,O289,T289,Y289)))</f>
        <v>0</v>
      </c>
      <c r="AE289" s="20">
        <f t="shared" si="9"/>
        <v>0</v>
      </c>
      <c r="AF289" s="20">
        <f t="shared" si="21"/>
        <v>0</v>
      </c>
      <c r="AG289" s="20">
        <f>ROUND(AF289*Priority!D13/12,2)</f>
        <v>0</v>
      </c>
      <c r="AH289" s="20">
        <f>MIN(AF289+AG289,Priority!E13)</f>
        <v>0</v>
      </c>
      <c r="AI289" s="20">
        <f>MIN(MAX(0,AF289+AG289-AH289),MAX(0,Overview!$B$11-SUM(I289,N289,S289,X289,AC289,AH289,AM289,AR289,AW289,BB289)-SUM(J289,O289,T289,Y289,AD289)))</f>
        <v>0</v>
      </c>
      <c r="AJ289" s="20">
        <f t="shared" si="10"/>
        <v>0</v>
      </c>
      <c r="AK289" s="20">
        <f t="shared" si="22"/>
        <v>0</v>
      </c>
      <c r="AL289" s="20">
        <f>ROUND(AK289*Priority!D14/12,2)</f>
        <v>0</v>
      </c>
      <c r="AM289" s="20">
        <f>MIN(AK289+AL289,Priority!E14)</f>
        <v>0</v>
      </c>
      <c r="AN289" s="20">
        <f>MIN(MAX(0,AK289+AL289-AM289),MAX(0,Overview!$B$11-SUM(I289,N289,S289,X289,AC289,AH289,AM289,AR289,AW289,BB289)-SUM(J289,O289,T289,Y289,AD289,AI289)))</f>
        <v>0</v>
      </c>
      <c r="AO289" s="20">
        <f t="shared" si="11"/>
        <v>0</v>
      </c>
      <c r="AP289" s="20">
        <f t="shared" si="23"/>
        <v>0</v>
      </c>
      <c r="AQ289" s="20">
        <f>ROUND(AP289*Priority!D15/12,2)</f>
        <v>0</v>
      </c>
      <c r="AR289" s="20">
        <f>MIN(AP289+AQ289,Priority!E15)</f>
        <v>0</v>
      </c>
      <c r="AS289" s="20">
        <f>MIN(MAX(0,AP289+AQ289-AR289),MAX(0,Overview!$B$11-SUM(I289,N289,S289,X289,AC289,AH289,AM289,AR289,AW289,BB289)-SUM(J289,O289,T289,Y289,AD289,AI289,AN289)))</f>
        <v>0</v>
      </c>
      <c r="AT289" s="20">
        <f t="shared" si="12"/>
        <v>0</v>
      </c>
      <c r="AU289" s="20">
        <f t="shared" si="24"/>
        <v>0</v>
      </c>
      <c r="AV289" s="20">
        <f>ROUND(AU289*Priority!D16/12,2)</f>
        <v>0</v>
      </c>
      <c r="AW289" s="20">
        <f>MIN(AU289+AV289,Priority!E16)</f>
        <v>0</v>
      </c>
      <c r="AX289" s="20">
        <f>MIN(MAX(0,AU289+AV289-AW289),MAX(0,Overview!$B$11-SUM(I289,N289,S289,X289,AC289,AH289,AM289,AR289,AW289,BB289)-SUM(J289,O289,T289,Y289,AD289,AI289,AN289,AS289)))</f>
        <v>0</v>
      </c>
      <c r="AY289" s="20">
        <f t="shared" si="13"/>
        <v>0</v>
      </c>
      <c r="AZ289" s="20">
        <f t="shared" si="25"/>
        <v>0</v>
      </c>
      <c r="BA289" s="20">
        <f>ROUND(AZ289*Priority!D17/12,2)</f>
        <v>0</v>
      </c>
      <c r="BB289" s="20">
        <f>MIN(AZ289+BA289,Priority!E17)</f>
        <v>0</v>
      </c>
      <c r="BC289" s="20">
        <f>MIN(MAX(0,AZ289+BA289-BB289),MAX(0,Overview!$B$11-SUM(I289,N289,S289,X289,AC289,AH289,AM289,AR289,AW289,BB289)-SUM(J289,O289,T289,Y289,AD289,AI289,AN289,AS289,AX289)))</f>
        <v>0</v>
      </c>
      <c r="BD289" s="20">
        <f t="shared" si="14"/>
        <v>0</v>
      </c>
    </row>
    <row r="290" ht="22.5" customHeight="1">
      <c r="A290" s="4">
        <v>283.0</v>
      </c>
      <c r="B290" s="20">
        <f t="shared" ref="B290:C290" si="305">SUM(G290,L290,Q290,V290,AA290,AF290,AK290,AP290,AU290,AZ290)</f>
        <v>0</v>
      </c>
      <c r="C290" s="20">
        <f t="shared" si="305"/>
        <v>0</v>
      </c>
      <c r="D290" s="20">
        <f t="shared" si="3"/>
        <v>0</v>
      </c>
      <c r="E290" s="20">
        <f t="shared" si="4"/>
        <v>0</v>
      </c>
      <c r="F290" s="20">
        <f>MAX(0,Overview!$B$11-D290)</f>
        <v>0</v>
      </c>
      <c r="G290" s="20">
        <f t="shared" si="16"/>
        <v>0</v>
      </c>
      <c r="H290" s="20">
        <f>ROUND(G290*Priority!D8/12,2)</f>
        <v>0</v>
      </c>
      <c r="I290" s="20">
        <f>MIN(G290+H290,Priority!E8)</f>
        <v>0</v>
      </c>
      <c r="J290" s="20">
        <f>MIN(MAX(0,G290+H290-I290),MAX(0,Overview!$B$11-SUM(I290,N290,S290,X290,AC290,AH290,AM290,AR290,AW290,BB290)))</f>
        <v>0</v>
      </c>
      <c r="K290" s="20">
        <f t="shared" si="5"/>
        <v>0</v>
      </c>
      <c r="L290" s="20">
        <f t="shared" si="17"/>
        <v>0</v>
      </c>
      <c r="M290" s="20">
        <f>ROUND(L290*Priority!D9/12,2)</f>
        <v>0</v>
      </c>
      <c r="N290" s="20">
        <f>MIN(L290+M290,Priority!E9)</f>
        <v>0</v>
      </c>
      <c r="O290" s="20">
        <f>MIN(MAX(0,L290+M290-N290),MAX(0,Overview!$B$11-SUM(I290,N290,S290,X290,AC290,AH290,AM290,AR290,AW290,BB290)-SUM(J290)))</f>
        <v>0</v>
      </c>
      <c r="P290" s="20">
        <f t="shared" si="6"/>
        <v>0</v>
      </c>
      <c r="Q290" s="20">
        <f t="shared" si="18"/>
        <v>0</v>
      </c>
      <c r="R290" s="20">
        <f>ROUND(Q290*Priority!D10/12,2)</f>
        <v>0</v>
      </c>
      <c r="S290" s="20">
        <f>MIN(Q290+R290,Priority!E10)</f>
        <v>0</v>
      </c>
      <c r="T290" s="20">
        <f>MIN(MAX(0,Q290+R290-S290),MAX(0,Overview!$B$11-SUM(I290,N290,S290,X290,AC290,AH290,AM290,AR290,AW290,BB290)-SUM(J290,O290)))</f>
        <v>0</v>
      </c>
      <c r="U290" s="20">
        <f t="shared" si="7"/>
        <v>0</v>
      </c>
      <c r="V290" s="20">
        <f t="shared" si="19"/>
        <v>0</v>
      </c>
      <c r="W290" s="20">
        <f>ROUND(V290*Priority!D11/12,2)</f>
        <v>0</v>
      </c>
      <c r="X290" s="20">
        <f>MIN(V290+W290,Priority!E11)</f>
        <v>0</v>
      </c>
      <c r="Y290" s="20">
        <f>MIN(MAX(0,V290+W290-X290),MAX(0,Overview!$B$11-SUM(I290,N290,S290,X290,AC290,AH290,AM290,AR290,AW290,BB290)-SUM(J290,O290,T290)))</f>
        <v>0</v>
      </c>
      <c r="Z290" s="20">
        <f t="shared" si="8"/>
        <v>0</v>
      </c>
      <c r="AA290" s="20">
        <f t="shared" si="20"/>
        <v>0</v>
      </c>
      <c r="AB290" s="20">
        <f>ROUND(AA290*Priority!D12/12,2)</f>
        <v>0</v>
      </c>
      <c r="AC290" s="20">
        <f>MIN(AA290+AB290,Priority!E12)</f>
        <v>0</v>
      </c>
      <c r="AD290" s="20">
        <f>MIN(MAX(0,AA290+AB290-AC290),MAX(0,Overview!$B$11-SUM(I290,N290,S290,X290,AC290,AH290,AM290,AR290,AW290,BB290)-SUM(J290,O290,T290,Y290)))</f>
        <v>0</v>
      </c>
      <c r="AE290" s="20">
        <f t="shared" si="9"/>
        <v>0</v>
      </c>
      <c r="AF290" s="20">
        <f t="shared" si="21"/>
        <v>0</v>
      </c>
      <c r="AG290" s="20">
        <f>ROUND(AF290*Priority!D13/12,2)</f>
        <v>0</v>
      </c>
      <c r="AH290" s="20">
        <f>MIN(AF290+AG290,Priority!E13)</f>
        <v>0</v>
      </c>
      <c r="AI290" s="20">
        <f>MIN(MAX(0,AF290+AG290-AH290),MAX(0,Overview!$B$11-SUM(I290,N290,S290,X290,AC290,AH290,AM290,AR290,AW290,BB290)-SUM(J290,O290,T290,Y290,AD290)))</f>
        <v>0</v>
      </c>
      <c r="AJ290" s="20">
        <f t="shared" si="10"/>
        <v>0</v>
      </c>
      <c r="AK290" s="20">
        <f t="shared" si="22"/>
        <v>0</v>
      </c>
      <c r="AL290" s="20">
        <f>ROUND(AK290*Priority!D14/12,2)</f>
        <v>0</v>
      </c>
      <c r="AM290" s="20">
        <f>MIN(AK290+AL290,Priority!E14)</f>
        <v>0</v>
      </c>
      <c r="AN290" s="20">
        <f>MIN(MAX(0,AK290+AL290-AM290),MAX(0,Overview!$B$11-SUM(I290,N290,S290,X290,AC290,AH290,AM290,AR290,AW290,BB290)-SUM(J290,O290,T290,Y290,AD290,AI290)))</f>
        <v>0</v>
      </c>
      <c r="AO290" s="20">
        <f t="shared" si="11"/>
        <v>0</v>
      </c>
      <c r="AP290" s="20">
        <f t="shared" si="23"/>
        <v>0</v>
      </c>
      <c r="AQ290" s="20">
        <f>ROUND(AP290*Priority!D15/12,2)</f>
        <v>0</v>
      </c>
      <c r="AR290" s="20">
        <f>MIN(AP290+AQ290,Priority!E15)</f>
        <v>0</v>
      </c>
      <c r="AS290" s="20">
        <f>MIN(MAX(0,AP290+AQ290-AR290),MAX(0,Overview!$B$11-SUM(I290,N290,S290,X290,AC290,AH290,AM290,AR290,AW290,BB290)-SUM(J290,O290,T290,Y290,AD290,AI290,AN290)))</f>
        <v>0</v>
      </c>
      <c r="AT290" s="20">
        <f t="shared" si="12"/>
        <v>0</v>
      </c>
      <c r="AU290" s="20">
        <f t="shared" si="24"/>
        <v>0</v>
      </c>
      <c r="AV290" s="20">
        <f>ROUND(AU290*Priority!D16/12,2)</f>
        <v>0</v>
      </c>
      <c r="AW290" s="20">
        <f>MIN(AU290+AV290,Priority!E16)</f>
        <v>0</v>
      </c>
      <c r="AX290" s="20">
        <f>MIN(MAX(0,AU290+AV290-AW290),MAX(0,Overview!$B$11-SUM(I290,N290,S290,X290,AC290,AH290,AM290,AR290,AW290,BB290)-SUM(J290,O290,T290,Y290,AD290,AI290,AN290,AS290)))</f>
        <v>0</v>
      </c>
      <c r="AY290" s="20">
        <f t="shared" si="13"/>
        <v>0</v>
      </c>
      <c r="AZ290" s="20">
        <f t="shared" si="25"/>
        <v>0</v>
      </c>
      <c r="BA290" s="20">
        <f>ROUND(AZ290*Priority!D17/12,2)</f>
        <v>0</v>
      </c>
      <c r="BB290" s="20">
        <f>MIN(AZ290+BA290,Priority!E17)</f>
        <v>0</v>
      </c>
      <c r="BC290" s="20">
        <f>MIN(MAX(0,AZ290+BA290-BB290),MAX(0,Overview!$B$11-SUM(I290,N290,S290,X290,AC290,AH290,AM290,AR290,AW290,BB290)-SUM(J290,O290,T290,Y290,AD290,AI290,AN290,AS290,AX290)))</f>
        <v>0</v>
      </c>
      <c r="BD290" s="20">
        <f t="shared" si="14"/>
        <v>0</v>
      </c>
    </row>
    <row r="291" ht="22.5" customHeight="1">
      <c r="A291" s="4">
        <v>284.0</v>
      </c>
      <c r="B291" s="20">
        <f t="shared" ref="B291:C291" si="306">SUM(G291,L291,Q291,V291,AA291,AF291,AK291,AP291,AU291,AZ291)</f>
        <v>0</v>
      </c>
      <c r="C291" s="20">
        <f t="shared" si="306"/>
        <v>0</v>
      </c>
      <c r="D291" s="20">
        <f t="shared" si="3"/>
        <v>0</v>
      </c>
      <c r="E291" s="20">
        <f t="shared" si="4"/>
        <v>0</v>
      </c>
      <c r="F291" s="20">
        <f>MAX(0,Overview!$B$11-D291)</f>
        <v>0</v>
      </c>
      <c r="G291" s="20">
        <f t="shared" si="16"/>
        <v>0</v>
      </c>
      <c r="H291" s="20">
        <f>ROUND(G291*Priority!D8/12,2)</f>
        <v>0</v>
      </c>
      <c r="I291" s="20">
        <f>MIN(G291+H291,Priority!E8)</f>
        <v>0</v>
      </c>
      <c r="J291" s="20">
        <f>MIN(MAX(0,G291+H291-I291),MAX(0,Overview!$B$11-SUM(I291,N291,S291,X291,AC291,AH291,AM291,AR291,AW291,BB291)))</f>
        <v>0</v>
      </c>
      <c r="K291" s="20">
        <f t="shared" si="5"/>
        <v>0</v>
      </c>
      <c r="L291" s="20">
        <f t="shared" si="17"/>
        <v>0</v>
      </c>
      <c r="M291" s="20">
        <f>ROUND(L291*Priority!D9/12,2)</f>
        <v>0</v>
      </c>
      <c r="N291" s="20">
        <f>MIN(L291+M291,Priority!E9)</f>
        <v>0</v>
      </c>
      <c r="O291" s="20">
        <f>MIN(MAX(0,L291+M291-N291),MAX(0,Overview!$B$11-SUM(I291,N291,S291,X291,AC291,AH291,AM291,AR291,AW291,BB291)-SUM(J291)))</f>
        <v>0</v>
      </c>
      <c r="P291" s="20">
        <f t="shared" si="6"/>
        <v>0</v>
      </c>
      <c r="Q291" s="20">
        <f t="shared" si="18"/>
        <v>0</v>
      </c>
      <c r="R291" s="20">
        <f>ROUND(Q291*Priority!D10/12,2)</f>
        <v>0</v>
      </c>
      <c r="S291" s="20">
        <f>MIN(Q291+R291,Priority!E10)</f>
        <v>0</v>
      </c>
      <c r="T291" s="20">
        <f>MIN(MAX(0,Q291+R291-S291),MAX(0,Overview!$B$11-SUM(I291,N291,S291,X291,AC291,AH291,AM291,AR291,AW291,BB291)-SUM(J291,O291)))</f>
        <v>0</v>
      </c>
      <c r="U291" s="20">
        <f t="shared" si="7"/>
        <v>0</v>
      </c>
      <c r="V291" s="20">
        <f t="shared" si="19"/>
        <v>0</v>
      </c>
      <c r="W291" s="20">
        <f>ROUND(V291*Priority!D11/12,2)</f>
        <v>0</v>
      </c>
      <c r="X291" s="20">
        <f>MIN(V291+W291,Priority!E11)</f>
        <v>0</v>
      </c>
      <c r="Y291" s="20">
        <f>MIN(MAX(0,V291+W291-X291),MAX(0,Overview!$B$11-SUM(I291,N291,S291,X291,AC291,AH291,AM291,AR291,AW291,BB291)-SUM(J291,O291,T291)))</f>
        <v>0</v>
      </c>
      <c r="Z291" s="20">
        <f t="shared" si="8"/>
        <v>0</v>
      </c>
      <c r="AA291" s="20">
        <f t="shared" si="20"/>
        <v>0</v>
      </c>
      <c r="AB291" s="20">
        <f>ROUND(AA291*Priority!D12/12,2)</f>
        <v>0</v>
      </c>
      <c r="AC291" s="20">
        <f>MIN(AA291+AB291,Priority!E12)</f>
        <v>0</v>
      </c>
      <c r="AD291" s="20">
        <f>MIN(MAX(0,AA291+AB291-AC291),MAX(0,Overview!$B$11-SUM(I291,N291,S291,X291,AC291,AH291,AM291,AR291,AW291,BB291)-SUM(J291,O291,T291,Y291)))</f>
        <v>0</v>
      </c>
      <c r="AE291" s="20">
        <f t="shared" si="9"/>
        <v>0</v>
      </c>
      <c r="AF291" s="20">
        <f t="shared" si="21"/>
        <v>0</v>
      </c>
      <c r="AG291" s="20">
        <f>ROUND(AF291*Priority!D13/12,2)</f>
        <v>0</v>
      </c>
      <c r="AH291" s="20">
        <f>MIN(AF291+AG291,Priority!E13)</f>
        <v>0</v>
      </c>
      <c r="AI291" s="20">
        <f>MIN(MAX(0,AF291+AG291-AH291),MAX(0,Overview!$B$11-SUM(I291,N291,S291,X291,AC291,AH291,AM291,AR291,AW291,BB291)-SUM(J291,O291,T291,Y291,AD291)))</f>
        <v>0</v>
      </c>
      <c r="AJ291" s="20">
        <f t="shared" si="10"/>
        <v>0</v>
      </c>
      <c r="AK291" s="20">
        <f t="shared" si="22"/>
        <v>0</v>
      </c>
      <c r="AL291" s="20">
        <f>ROUND(AK291*Priority!D14/12,2)</f>
        <v>0</v>
      </c>
      <c r="AM291" s="20">
        <f>MIN(AK291+AL291,Priority!E14)</f>
        <v>0</v>
      </c>
      <c r="AN291" s="20">
        <f>MIN(MAX(0,AK291+AL291-AM291),MAX(0,Overview!$B$11-SUM(I291,N291,S291,X291,AC291,AH291,AM291,AR291,AW291,BB291)-SUM(J291,O291,T291,Y291,AD291,AI291)))</f>
        <v>0</v>
      </c>
      <c r="AO291" s="20">
        <f t="shared" si="11"/>
        <v>0</v>
      </c>
      <c r="AP291" s="20">
        <f t="shared" si="23"/>
        <v>0</v>
      </c>
      <c r="AQ291" s="20">
        <f>ROUND(AP291*Priority!D15/12,2)</f>
        <v>0</v>
      </c>
      <c r="AR291" s="20">
        <f>MIN(AP291+AQ291,Priority!E15)</f>
        <v>0</v>
      </c>
      <c r="AS291" s="20">
        <f>MIN(MAX(0,AP291+AQ291-AR291),MAX(0,Overview!$B$11-SUM(I291,N291,S291,X291,AC291,AH291,AM291,AR291,AW291,BB291)-SUM(J291,O291,T291,Y291,AD291,AI291,AN291)))</f>
        <v>0</v>
      </c>
      <c r="AT291" s="20">
        <f t="shared" si="12"/>
        <v>0</v>
      </c>
      <c r="AU291" s="20">
        <f t="shared" si="24"/>
        <v>0</v>
      </c>
      <c r="AV291" s="20">
        <f>ROUND(AU291*Priority!D16/12,2)</f>
        <v>0</v>
      </c>
      <c r="AW291" s="20">
        <f>MIN(AU291+AV291,Priority!E16)</f>
        <v>0</v>
      </c>
      <c r="AX291" s="20">
        <f>MIN(MAX(0,AU291+AV291-AW291),MAX(0,Overview!$B$11-SUM(I291,N291,S291,X291,AC291,AH291,AM291,AR291,AW291,BB291)-SUM(J291,O291,T291,Y291,AD291,AI291,AN291,AS291)))</f>
        <v>0</v>
      </c>
      <c r="AY291" s="20">
        <f t="shared" si="13"/>
        <v>0</v>
      </c>
      <c r="AZ291" s="20">
        <f t="shared" si="25"/>
        <v>0</v>
      </c>
      <c r="BA291" s="20">
        <f>ROUND(AZ291*Priority!D17/12,2)</f>
        <v>0</v>
      </c>
      <c r="BB291" s="20">
        <f>MIN(AZ291+BA291,Priority!E17)</f>
        <v>0</v>
      </c>
      <c r="BC291" s="20">
        <f>MIN(MAX(0,AZ291+BA291-BB291),MAX(0,Overview!$B$11-SUM(I291,N291,S291,X291,AC291,AH291,AM291,AR291,AW291,BB291)-SUM(J291,O291,T291,Y291,AD291,AI291,AN291,AS291,AX291)))</f>
        <v>0</v>
      </c>
      <c r="BD291" s="20">
        <f t="shared" si="14"/>
        <v>0</v>
      </c>
    </row>
    <row r="292" ht="22.5" customHeight="1">
      <c r="A292" s="4">
        <v>285.0</v>
      </c>
      <c r="B292" s="20">
        <f t="shared" ref="B292:C292" si="307">SUM(G292,L292,Q292,V292,AA292,AF292,AK292,AP292,AU292,AZ292)</f>
        <v>0</v>
      </c>
      <c r="C292" s="20">
        <f t="shared" si="307"/>
        <v>0</v>
      </c>
      <c r="D292" s="20">
        <f t="shared" si="3"/>
        <v>0</v>
      </c>
      <c r="E292" s="20">
        <f t="shared" si="4"/>
        <v>0</v>
      </c>
      <c r="F292" s="20">
        <f>MAX(0,Overview!$B$11-D292)</f>
        <v>0</v>
      </c>
      <c r="G292" s="20">
        <f t="shared" si="16"/>
        <v>0</v>
      </c>
      <c r="H292" s="20">
        <f>ROUND(G292*Priority!D8/12,2)</f>
        <v>0</v>
      </c>
      <c r="I292" s="20">
        <f>MIN(G292+H292,Priority!E8)</f>
        <v>0</v>
      </c>
      <c r="J292" s="20">
        <f>MIN(MAX(0,G292+H292-I292),MAX(0,Overview!$B$11-SUM(I292,N292,S292,X292,AC292,AH292,AM292,AR292,AW292,BB292)))</f>
        <v>0</v>
      </c>
      <c r="K292" s="20">
        <f t="shared" si="5"/>
        <v>0</v>
      </c>
      <c r="L292" s="20">
        <f t="shared" si="17"/>
        <v>0</v>
      </c>
      <c r="M292" s="20">
        <f>ROUND(L292*Priority!D9/12,2)</f>
        <v>0</v>
      </c>
      <c r="N292" s="20">
        <f>MIN(L292+M292,Priority!E9)</f>
        <v>0</v>
      </c>
      <c r="O292" s="20">
        <f>MIN(MAX(0,L292+M292-N292),MAX(0,Overview!$B$11-SUM(I292,N292,S292,X292,AC292,AH292,AM292,AR292,AW292,BB292)-SUM(J292)))</f>
        <v>0</v>
      </c>
      <c r="P292" s="20">
        <f t="shared" si="6"/>
        <v>0</v>
      </c>
      <c r="Q292" s="20">
        <f t="shared" si="18"/>
        <v>0</v>
      </c>
      <c r="R292" s="20">
        <f>ROUND(Q292*Priority!D10/12,2)</f>
        <v>0</v>
      </c>
      <c r="S292" s="20">
        <f>MIN(Q292+R292,Priority!E10)</f>
        <v>0</v>
      </c>
      <c r="T292" s="20">
        <f>MIN(MAX(0,Q292+R292-S292),MAX(0,Overview!$B$11-SUM(I292,N292,S292,X292,AC292,AH292,AM292,AR292,AW292,BB292)-SUM(J292,O292)))</f>
        <v>0</v>
      </c>
      <c r="U292" s="20">
        <f t="shared" si="7"/>
        <v>0</v>
      </c>
      <c r="V292" s="20">
        <f t="shared" si="19"/>
        <v>0</v>
      </c>
      <c r="W292" s="20">
        <f>ROUND(V292*Priority!D11/12,2)</f>
        <v>0</v>
      </c>
      <c r="X292" s="20">
        <f>MIN(V292+W292,Priority!E11)</f>
        <v>0</v>
      </c>
      <c r="Y292" s="20">
        <f>MIN(MAX(0,V292+W292-X292),MAX(0,Overview!$B$11-SUM(I292,N292,S292,X292,AC292,AH292,AM292,AR292,AW292,BB292)-SUM(J292,O292,T292)))</f>
        <v>0</v>
      </c>
      <c r="Z292" s="20">
        <f t="shared" si="8"/>
        <v>0</v>
      </c>
      <c r="AA292" s="20">
        <f t="shared" si="20"/>
        <v>0</v>
      </c>
      <c r="AB292" s="20">
        <f>ROUND(AA292*Priority!D12/12,2)</f>
        <v>0</v>
      </c>
      <c r="AC292" s="20">
        <f>MIN(AA292+AB292,Priority!E12)</f>
        <v>0</v>
      </c>
      <c r="AD292" s="20">
        <f>MIN(MAX(0,AA292+AB292-AC292),MAX(0,Overview!$B$11-SUM(I292,N292,S292,X292,AC292,AH292,AM292,AR292,AW292,BB292)-SUM(J292,O292,T292,Y292)))</f>
        <v>0</v>
      </c>
      <c r="AE292" s="20">
        <f t="shared" si="9"/>
        <v>0</v>
      </c>
      <c r="AF292" s="20">
        <f t="shared" si="21"/>
        <v>0</v>
      </c>
      <c r="AG292" s="20">
        <f>ROUND(AF292*Priority!D13/12,2)</f>
        <v>0</v>
      </c>
      <c r="AH292" s="20">
        <f>MIN(AF292+AG292,Priority!E13)</f>
        <v>0</v>
      </c>
      <c r="AI292" s="20">
        <f>MIN(MAX(0,AF292+AG292-AH292),MAX(0,Overview!$B$11-SUM(I292,N292,S292,X292,AC292,AH292,AM292,AR292,AW292,BB292)-SUM(J292,O292,T292,Y292,AD292)))</f>
        <v>0</v>
      </c>
      <c r="AJ292" s="20">
        <f t="shared" si="10"/>
        <v>0</v>
      </c>
      <c r="AK292" s="20">
        <f t="shared" si="22"/>
        <v>0</v>
      </c>
      <c r="AL292" s="20">
        <f>ROUND(AK292*Priority!D14/12,2)</f>
        <v>0</v>
      </c>
      <c r="AM292" s="20">
        <f>MIN(AK292+AL292,Priority!E14)</f>
        <v>0</v>
      </c>
      <c r="AN292" s="20">
        <f>MIN(MAX(0,AK292+AL292-AM292),MAX(0,Overview!$B$11-SUM(I292,N292,S292,X292,AC292,AH292,AM292,AR292,AW292,BB292)-SUM(J292,O292,T292,Y292,AD292,AI292)))</f>
        <v>0</v>
      </c>
      <c r="AO292" s="20">
        <f t="shared" si="11"/>
        <v>0</v>
      </c>
      <c r="AP292" s="20">
        <f t="shared" si="23"/>
        <v>0</v>
      </c>
      <c r="AQ292" s="20">
        <f>ROUND(AP292*Priority!D15/12,2)</f>
        <v>0</v>
      </c>
      <c r="AR292" s="20">
        <f>MIN(AP292+AQ292,Priority!E15)</f>
        <v>0</v>
      </c>
      <c r="AS292" s="20">
        <f>MIN(MAX(0,AP292+AQ292-AR292),MAX(0,Overview!$B$11-SUM(I292,N292,S292,X292,AC292,AH292,AM292,AR292,AW292,BB292)-SUM(J292,O292,T292,Y292,AD292,AI292,AN292)))</f>
        <v>0</v>
      </c>
      <c r="AT292" s="20">
        <f t="shared" si="12"/>
        <v>0</v>
      </c>
      <c r="AU292" s="20">
        <f t="shared" si="24"/>
        <v>0</v>
      </c>
      <c r="AV292" s="20">
        <f>ROUND(AU292*Priority!D16/12,2)</f>
        <v>0</v>
      </c>
      <c r="AW292" s="20">
        <f>MIN(AU292+AV292,Priority!E16)</f>
        <v>0</v>
      </c>
      <c r="AX292" s="20">
        <f>MIN(MAX(0,AU292+AV292-AW292),MAX(0,Overview!$B$11-SUM(I292,N292,S292,X292,AC292,AH292,AM292,AR292,AW292,BB292)-SUM(J292,O292,T292,Y292,AD292,AI292,AN292,AS292)))</f>
        <v>0</v>
      </c>
      <c r="AY292" s="20">
        <f t="shared" si="13"/>
        <v>0</v>
      </c>
      <c r="AZ292" s="20">
        <f t="shared" si="25"/>
        <v>0</v>
      </c>
      <c r="BA292" s="20">
        <f>ROUND(AZ292*Priority!D17/12,2)</f>
        <v>0</v>
      </c>
      <c r="BB292" s="20">
        <f>MIN(AZ292+BA292,Priority!E17)</f>
        <v>0</v>
      </c>
      <c r="BC292" s="20">
        <f>MIN(MAX(0,AZ292+BA292-BB292),MAX(0,Overview!$B$11-SUM(I292,N292,S292,X292,AC292,AH292,AM292,AR292,AW292,BB292)-SUM(J292,O292,T292,Y292,AD292,AI292,AN292,AS292,AX292)))</f>
        <v>0</v>
      </c>
      <c r="BD292" s="20">
        <f t="shared" si="14"/>
        <v>0</v>
      </c>
    </row>
    <row r="293" ht="22.5" customHeight="1">
      <c r="A293" s="4">
        <v>286.0</v>
      </c>
      <c r="B293" s="20">
        <f t="shared" ref="B293:C293" si="308">SUM(G293,L293,Q293,V293,AA293,AF293,AK293,AP293,AU293,AZ293)</f>
        <v>0</v>
      </c>
      <c r="C293" s="20">
        <f t="shared" si="308"/>
        <v>0</v>
      </c>
      <c r="D293" s="20">
        <f t="shared" si="3"/>
        <v>0</v>
      </c>
      <c r="E293" s="20">
        <f t="shared" si="4"/>
        <v>0</v>
      </c>
      <c r="F293" s="20">
        <f>MAX(0,Overview!$B$11-D293)</f>
        <v>0</v>
      </c>
      <c r="G293" s="20">
        <f t="shared" si="16"/>
        <v>0</v>
      </c>
      <c r="H293" s="20">
        <f>ROUND(G293*Priority!D8/12,2)</f>
        <v>0</v>
      </c>
      <c r="I293" s="20">
        <f>MIN(G293+H293,Priority!E8)</f>
        <v>0</v>
      </c>
      <c r="J293" s="20">
        <f>MIN(MAX(0,G293+H293-I293),MAX(0,Overview!$B$11-SUM(I293,N293,S293,X293,AC293,AH293,AM293,AR293,AW293,BB293)))</f>
        <v>0</v>
      </c>
      <c r="K293" s="20">
        <f t="shared" si="5"/>
        <v>0</v>
      </c>
      <c r="L293" s="20">
        <f t="shared" si="17"/>
        <v>0</v>
      </c>
      <c r="M293" s="20">
        <f>ROUND(L293*Priority!D9/12,2)</f>
        <v>0</v>
      </c>
      <c r="N293" s="20">
        <f>MIN(L293+M293,Priority!E9)</f>
        <v>0</v>
      </c>
      <c r="O293" s="20">
        <f>MIN(MAX(0,L293+M293-N293),MAX(0,Overview!$B$11-SUM(I293,N293,S293,X293,AC293,AH293,AM293,AR293,AW293,BB293)-SUM(J293)))</f>
        <v>0</v>
      </c>
      <c r="P293" s="20">
        <f t="shared" si="6"/>
        <v>0</v>
      </c>
      <c r="Q293" s="20">
        <f t="shared" si="18"/>
        <v>0</v>
      </c>
      <c r="R293" s="20">
        <f>ROUND(Q293*Priority!D10/12,2)</f>
        <v>0</v>
      </c>
      <c r="S293" s="20">
        <f>MIN(Q293+R293,Priority!E10)</f>
        <v>0</v>
      </c>
      <c r="T293" s="20">
        <f>MIN(MAX(0,Q293+R293-S293),MAX(0,Overview!$B$11-SUM(I293,N293,S293,X293,AC293,AH293,AM293,AR293,AW293,BB293)-SUM(J293,O293)))</f>
        <v>0</v>
      </c>
      <c r="U293" s="20">
        <f t="shared" si="7"/>
        <v>0</v>
      </c>
      <c r="V293" s="20">
        <f t="shared" si="19"/>
        <v>0</v>
      </c>
      <c r="W293" s="20">
        <f>ROUND(V293*Priority!D11/12,2)</f>
        <v>0</v>
      </c>
      <c r="X293" s="20">
        <f>MIN(V293+W293,Priority!E11)</f>
        <v>0</v>
      </c>
      <c r="Y293" s="20">
        <f>MIN(MAX(0,V293+W293-X293),MAX(0,Overview!$B$11-SUM(I293,N293,S293,X293,AC293,AH293,AM293,AR293,AW293,BB293)-SUM(J293,O293,T293)))</f>
        <v>0</v>
      </c>
      <c r="Z293" s="20">
        <f t="shared" si="8"/>
        <v>0</v>
      </c>
      <c r="AA293" s="20">
        <f t="shared" si="20"/>
        <v>0</v>
      </c>
      <c r="AB293" s="20">
        <f>ROUND(AA293*Priority!D12/12,2)</f>
        <v>0</v>
      </c>
      <c r="AC293" s="20">
        <f>MIN(AA293+AB293,Priority!E12)</f>
        <v>0</v>
      </c>
      <c r="AD293" s="20">
        <f>MIN(MAX(0,AA293+AB293-AC293),MAX(0,Overview!$B$11-SUM(I293,N293,S293,X293,AC293,AH293,AM293,AR293,AW293,BB293)-SUM(J293,O293,T293,Y293)))</f>
        <v>0</v>
      </c>
      <c r="AE293" s="20">
        <f t="shared" si="9"/>
        <v>0</v>
      </c>
      <c r="AF293" s="20">
        <f t="shared" si="21"/>
        <v>0</v>
      </c>
      <c r="AG293" s="20">
        <f>ROUND(AF293*Priority!D13/12,2)</f>
        <v>0</v>
      </c>
      <c r="AH293" s="20">
        <f>MIN(AF293+AG293,Priority!E13)</f>
        <v>0</v>
      </c>
      <c r="AI293" s="20">
        <f>MIN(MAX(0,AF293+AG293-AH293),MAX(0,Overview!$B$11-SUM(I293,N293,S293,X293,AC293,AH293,AM293,AR293,AW293,BB293)-SUM(J293,O293,T293,Y293,AD293)))</f>
        <v>0</v>
      </c>
      <c r="AJ293" s="20">
        <f t="shared" si="10"/>
        <v>0</v>
      </c>
      <c r="AK293" s="20">
        <f t="shared" si="22"/>
        <v>0</v>
      </c>
      <c r="AL293" s="20">
        <f>ROUND(AK293*Priority!D14/12,2)</f>
        <v>0</v>
      </c>
      <c r="AM293" s="20">
        <f>MIN(AK293+AL293,Priority!E14)</f>
        <v>0</v>
      </c>
      <c r="AN293" s="20">
        <f>MIN(MAX(0,AK293+AL293-AM293),MAX(0,Overview!$B$11-SUM(I293,N293,S293,X293,AC293,AH293,AM293,AR293,AW293,BB293)-SUM(J293,O293,T293,Y293,AD293,AI293)))</f>
        <v>0</v>
      </c>
      <c r="AO293" s="20">
        <f t="shared" si="11"/>
        <v>0</v>
      </c>
      <c r="AP293" s="20">
        <f t="shared" si="23"/>
        <v>0</v>
      </c>
      <c r="AQ293" s="20">
        <f>ROUND(AP293*Priority!D15/12,2)</f>
        <v>0</v>
      </c>
      <c r="AR293" s="20">
        <f>MIN(AP293+AQ293,Priority!E15)</f>
        <v>0</v>
      </c>
      <c r="AS293" s="20">
        <f>MIN(MAX(0,AP293+AQ293-AR293),MAX(0,Overview!$B$11-SUM(I293,N293,S293,X293,AC293,AH293,AM293,AR293,AW293,BB293)-SUM(J293,O293,T293,Y293,AD293,AI293,AN293)))</f>
        <v>0</v>
      </c>
      <c r="AT293" s="20">
        <f t="shared" si="12"/>
        <v>0</v>
      </c>
      <c r="AU293" s="20">
        <f t="shared" si="24"/>
        <v>0</v>
      </c>
      <c r="AV293" s="20">
        <f>ROUND(AU293*Priority!D16/12,2)</f>
        <v>0</v>
      </c>
      <c r="AW293" s="20">
        <f>MIN(AU293+AV293,Priority!E16)</f>
        <v>0</v>
      </c>
      <c r="AX293" s="20">
        <f>MIN(MAX(0,AU293+AV293-AW293),MAX(0,Overview!$B$11-SUM(I293,N293,S293,X293,AC293,AH293,AM293,AR293,AW293,BB293)-SUM(J293,O293,T293,Y293,AD293,AI293,AN293,AS293)))</f>
        <v>0</v>
      </c>
      <c r="AY293" s="20">
        <f t="shared" si="13"/>
        <v>0</v>
      </c>
      <c r="AZ293" s="20">
        <f t="shared" si="25"/>
        <v>0</v>
      </c>
      <c r="BA293" s="20">
        <f>ROUND(AZ293*Priority!D17/12,2)</f>
        <v>0</v>
      </c>
      <c r="BB293" s="20">
        <f>MIN(AZ293+BA293,Priority!E17)</f>
        <v>0</v>
      </c>
      <c r="BC293" s="20">
        <f>MIN(MAX(0,AZ293+BA293-BB293),MAX(0,Overview!$B$11-SUM(I293,N293,S293,X293,AC293,AH293,AM293,AR293,AW293,BB293)-SUM(J293,O293,T293,Y293,AD293,AI293,AN293,AS293,AX293)))</f>
        <v>0</v>
      </c>
      <c r="BD293" s="20">
        <f t="shared" si="14"/>
        <v>0</v>
      </c>
    </row>
    <row r="294" ht="22.5" customHeight="1">
      <c r="A294" s="4">
        <v>287.0</v>
      </c>
      <c r="B294" s="20">
        <f t="shared" ref="B294:C294" si="309">SUM(G294,L294,Q294,V294,AA294,AF294,AK294,AP294,AU294,AZ294)</f>
        <v>0</v>
      </c>
      <c r="C294" s="20">
        <f t="shared" si="309"/>
        <v>0</v>
      </c>
      <c r="D294" s="20">
        <f t="shared" si="3"/>
        <v>0</v>
      </c>
      <c r="E294" s="20">
        <f t="shared" si="4"/>
        <v>0</v>
      </c>
      <c r="F294" s="20">
        <f>MAX(0,Overview!$B$11-D294)</f>
        <v>0</v>
      </c>
      <c r="G294" s="20">
        <f t="shared" si="16"/>
        <v>0</v>
      </c>
      <c r="H294" s="20">
        <f>ROUND(G294*Priority!D8/12,2)</f>
        <v>0</v>
      </c>
      <c r="I294" s="20">
        <f>MIN(G294+H294,Priority!E8)</f>
        <v>0</v>
      </c>
      <c r="J294" s="20">
        <f>MIN(MAX(0,G294+H294-I294),MAX(0,Overview!$B$11-SUM(I294,N294,S294,X294,AC294,AH294,AM294,AR294,AW294,BB294)))</f>
        <v>0</v>
      </c>
      <c r="K294" s="20">
        <f t="shared" si="5"/>
        <v>0</v>
      </c>
      <c r="L294" s="20">
        <f t="shared" si="17"/>
        <v>0</v>
      </c>
      <c r="M294" s="20">
        <f>ROUND(L294*Priority!D9/12,2)</f>
        <v>0</v>
      </c>
      <c r="N294" s="20">
        <f>MIN(L294+M294,Priority!E9)</f>
        <v>0</v>
      </c>
      <c r="O294" s="20">
        <f>MIN(MAX(0,L294+M294-N294),MAX(0,Overview!$B$11-SUM(I294,N294,S294,X294,AC294,AH294,AM294,AR294,AW294,BB294)-SUM(J294)))</f>
        <v>0</v>
      </c>
      <c r="P294" s="20">
        <f t="shared" si="6"/>
        <v>0</v>
      </c>
      <c r="Q294" s="20">
        <f t="shared" si="18"/>
        <v>0</v>
      </c>
      <c r="R294" s="20">
        <f>ROUND(Q294*Priority!D10/12,2)</f>
        <v>0</v>
      </c>
      <c r="S294" s="20">
        <f>MIN(Q294+R294,Priority!E10)</f>
        <v>0</v>
      </c>
      <c r="T294" s="20">
        <f>MIN(MAX(0,Q294+R294-S294),MAX(0,Overview!$B$11-SUM(I294,N294,S294,X294,AC294,AH294,AM294,AR294,AW294,BB294)-SUM(J294,O294)))</f>
        <v>0</v>
      </c>
      <c r="U294" s="20">
        <f t="shared" si="7"/>
        <v>0</v>
      </c>
      <c r="V294" s="20">
        <f t="shared" si="19"/>
        <v>0</v>
      </c>
      <c r="W294" s="20">
        <f>ROUND(V294*Priority!D11/12,2)</f>
        <v>0</v>
      </c>
      <c r="X294" s="20">
        <f>MIN(V294+W294,Priority!E11)</f>
        <v>0</v>
      </c>
      <c r="Y294" s="20">
        <f>MIN(MAX(0,V294+W294-X294),MAX(0,Overview!$B$11-SUM(I294,N294,S294,X294,AC294,AH294,AM294,AR294,AW294,BB294)-SUM(J294,O294,T294)))</f>
        <v>0</v>
      </c>
      <c r="Z294" s="20">
        <f t="shared" si="8"/>
        <v>0</v>
      </c>
      <c r="AA294" s="20">
        <f t="shared" si="20"/>
        <v>0</v>
      </c>
      <c r="AB294" s="20">
        <f>ROUND(AA294*Priority!D12/12,2)</f>
        <v>0</v>
      </c>
      <c r="AC294" s="20">
        <f>MIN(AA294+AB294,Priority!E12)</f>
        <v>0</v>
      </c>
      <c r="AD294" s="20">
        <f>MIN(MAX(0,AA294+AB294-AC294),MAX(0,Overview!$B$11-SUM(I294,N294,S294,X294,AC294,AH294,AM294,AR294,AW294,BB294)-SUM(J294,O294,T294,Y294)))</f>
        <v>0</v>
      </c>
      <c r="AE294" s="20">
        <f t="shared" si="9"/>
        <v>0</v>
      </c>
      <c r="AF294" s="20">
        <f t="shared" si="21"/>
        <v>0</v>
      </c>
      <c r="AG294" s="20">
        <f>ROUND(AF294*Priority!D13/12,2)</f>
        <v>0</v>
      </c>
      <c r="AH294" s="20">
        <f>MIN(AF294+AG294,Priority!E13)</f>
        <v>0</v>
      </c>
      <c r="AI294" s="20">
        <f>MIN(MAX(0,AF294+AG294-AH294),MAX(0,Overview!$B$11-SUM(I294,N294,S294,X294,AC294,AH294,AM294,AR294,AW294,BB294)-SUM(J294,O294,T294,Y294,AD294)))</f>
        <v>0</v>
      </c>
      <c r="AJ294" s="20">
        <f t="shared" si="10"/>
        <v>0</v>
      </c>
      <c r="AK294" s="20">
        <f t="shared" si="22"/>
        <v>0</v>
      </c>
      <c r="AL294" s="20">
        <f>ROUND(AK294*Priority!D14/12,2)</f>
        <v>0</v>
      </c>
      <c r="AM294" s="20">
        <f>MIN(AK294+AL294,Priority!E14)</f>
        <v>0</v>
      </c>
      <c r="AN294" s="20">
        <f>MIN(MAX(0,AK294+AL294-AM294),MAX(0,Overview!$B$11-SUM(I294,N294,S294,X294,AC294,AH294,AM294,AR294,AW294,BB294)-SUM(J294,O294,T294,Y294,AD294,AI294)))</f>
        <v>0</v>
      </c>
      <c r="AO294" s="20">
        <f t="shared" si="11"/>
        <v>0</v>
      </c>
      <c r="AP294" s="20">
        <f t="shared" si="23"/>
        <v>0</v>
      </c>
      <c r="AQ294" s="20">
        <f>ROUND(AP294*Priority!D15/12,2)</f>
        <v>0</v>
      </c>
      <c r="AR294" s="20">
        <f>MIN(AP294+AQ294,Priority!E15)</f>
        <v>0</v>
      </c>
      <c r="AS294" s="20">
        <f>MIN(MAX(0,AP294+AQ294-AR294),MAX(0,Overview!$B$11-SUM(I294,N294,S294,X294,AC294,AH294,AM294,AR294,AW294,BB294)-SUM(J294,O294,T294,Y294,AD294,AI294,AN294)))</f>
        <v>0</v>
      </c>
      <c r="AT294" s="20">
        <f t="shared" si="12"/>
        <v>0</v>
      </c>
      <c r="AU294" s="20">
        <f t="shared" si="24"/>
        <v>0</v>
      </c>
      <c r="AV294" s="20">
        <f>ROUND(AU294*Priority!D16/12,2)</f>
        <v>0</v>
      </c>
      <c r="AW294" s="20">
        <f>MIN(AU294+AV294,Priority!E16)</f>
        <v>0</v>
      </c>
      <c r="AX294" s="20">
        <f>MIN(MAX(0,AU294+AV294-AW294),MAX(0,Overview!$B$11-SUM(I294,N294,S294,X294,AC294,AH294,AM294,AR294,AW294,BB294)-SUM(J294,O294,T294,Y294,AD294,AI294,AN294,AS294)))</f>
        <v>0</v>
      </c>
      <c r="AY294" s="20">
        <f t="shared" si="13"/>
        <v>0</v>
      </c>
      <c r="AZ294" s="20">
        <f t="shared" si="25"/>
        <v>0</v>
      </c>
      <c r="BA294" s="20">
        <f>ROUND(AZ294*Priority!D17/12,2)</f>
        <v>0</v>
      </c>
      <c r="BB294" s="20">
        <f>MIN(AZ294+BA294,Priority!E17)</f>
        <v>0</v>
      </c>
      <c r="BC294" s="20">
        <f>MIN(MAX(0,AZ294+BA294-BB294),MAX(0,Overview!$B$11-SUM(I294,N294,S294,X294,AC294,AH294,AM294,AR294,AW294,BB294)-SUM(J294,O294,T294,Y294,AD294,AI294,AN294,AS294,AX294)))</f>
        <v>0</v>
      </c>
      <c r="BD294" s="20">
        <f t="shared" si="14"/>
        <v>0</v>
      </c>
    </row>
    <row r="295" ht="22.5" customHeight="1">
      <c r="A295" s="4">
        <v>288.0</v>
      </c>
      <c r="B295" s="20">
        <f t="shared" ref="B295:C295" si="310">SUM(G295,L295,Q295,V295,AA295,AF295,AK295,AP295,AU295,AZ295)</f>
        <v>0</v>
      </c>
      <c r="C295" s="20">
        <f t="shared" si="310"/>
        <v>0</v>
      </c>
      <c r="D295" s="20">
        <f t="shared" si="3"/>
        <v>0</v>
      </c>
      <c r="E295" s="20">
        <f t="shared" si="4"/>
        <v>0</v>
      </c>
      <c r="F295" s="20">
        <f>MAX(0,Overview!$B$11-D295)</f>
        <v>0</v>
      </c>
      <c r="G295" s="20">
        <f t="shared" si="16"/>
        <v>0</v>
      </c>
      <c r="H295" s="20">
        <f>ROUND(G295*Priority!D8/12,2)</f>
        <v>0</v>
      </c>
      <c r="I295" s="20">
        <f>MIN(G295+H295,Priority!E8)</f>
        <v>0</v>
      </c>
      <c r="J295" s="20">
        <f>MIN(MAX(0,G295+H295-I295),MAX(0,Overview!$B$11-SUM(I295,N295,S295,X295,AC295,AH295,AM295,AR295,AW295,BB295)))</f>
        <v>0</v>
      </c>
      <c r="K295" s="20">
        <f t="shared" si="5"/>
        <v>0</v>
      </c>
      <c r="L295" s="20">
        <f t="shared" si="17"/>
        <v>0</v>
      </c>
      <c r="M295" s="20">
        <f>ROUND(L295*Priority!D9/12,2)</f>
        <v>0</v>
      </c>
      <c r="N295" s="20">
        <f>MIN(L295+M295,Priority!E9)</f>
        <v>0</v>
      </c>
      <c r="O295" s="20">
        <f>MIN(MAX(0,L295+M295-N295),MAX(0,Overview!$B$11-SUM(I295,N295,S295,X295,AC295,AH295,AM295,AR295,AW295,BB295)-SUM(J295)))</f>
        <v>0</v>
      </c>
      <c r="P295" s="20">
        <f t="shared" si="6"/>
        <v>0</v>
      </c>
      <c r="Q295" s="20">
        <f t="shared" si="18"/>
        <v>0</v>
      </c>
      <c r="R295" s="20">
        <f>ROUND(Q295*Priority!D10/12,2)</f>
        <v>0</v>
      </c>
      <c r="S295" s="20">
        <f>MIN(Q295+R295,Priority!E10)</f>
        <v>0</v>
      </c>
      <c r="T295" s="20">
        <f>MIN(MAX(0,Q295+R295-S295),MAX(0,Overview!$B$11-SUM(I295,N295,S295,X295,AC295,AH295,AM295,AR295,AW295,BB295)-SUM(J295,O295)))</f>
        <v>0</v>
      </c>
      <c r="U295" s="20">
        <f t="shared" si="7"/>
        <v>0</v>
      </c>
      <c r="V295" s="20">
        <f t="shared" si="19"/>
        <v>0</v>
      </c>
      <c r="W295" s="20">
        <f>ROUND(V295*Priority!D11/12,2)</f>
        <v>0</v>
      </c>
      <c r="X295" s="20">
        <f>MIN(V295+W295,Priority!E11)</f>
        <v>0</v>
      </c>
      <c r="Y295" s="20">
        <f>MIN(MAX(0,V295+W295-X295),MAX(0,Overview!$B$11-SUM(I295,N295,S295,X295,AC295,AH295,AM295,AR295,AW295,BB295)-SUM(J295,O295,T295)))</f>
        <v>0</v>
      </c>
      <c r="Z295" s="20">
        <f t="shared" si="8"/>
        <v>0</v>
      </c>
      <c r="AA295" s="20">
        <f t="shared" si="20"/>
        <v>0</v>
      </c>
      <c r="AB295" s="20">
        <f>ROUND(AA295*Priority!D12/12,2)</f>
        <v>0</v>
      </c>
      <c r="AC295" s="20">
        <f>MIN(AA295+AB295,Priority!E12)</f>
        <v>0</v>
      </c>
      <c r="AD295" s="20">
        <f>MIN(MAX(0,AA295+AB295-AC295),MAX(0,Overview!$B$11-SUM(I295,N295,S295,X295,AC295,AH295,AM295,AR295,AW295,BB295)-SUM(J295,O295,T295,Y295)))</f>
        <v>0</v>
      </c>
      <c r="AE295" s="20">
        <f t="shared" si="9"/>
        <v>0</v>
      </c>
      <c r="AF295" s="20">
        <f t="shared" si="21"/>
        <v>0</v>
      </c>
      <c r="AG295" s="20">
        <f>ROUND(AF295*Priority!D13/12,2)</f>
        <v>0</v>
      </c>
      <c r="AH295" s="20">
        <f>MIN(AF295+AG295,Priority!E13)</f>
        <v>0</v>
      </c>
      <c r="AI295" s="20">
        <f>MIN(MAX(0,AF295+AG295-AH295),MAX(0,Overview!$B$11-SUM(I295,N295,S295,X295,AC295,AH295,AM295,AR295,AW295,BB295)-SUM(J295,O295,T295,Y295,AD295)))</f>
        <v>0</v>
      </c>
      <c r="AJ295" s="20">
        <f t="shared" si="10"/>
        <v>0</v>
      </c>
      <c r="AK295" s="20">
        <f t="shared" si="22"/>
        <v>0</v>
      </c>
      <c r="AL295" s="20">
        <f>ROUND(AK295*Priority!D14/12,2)</f>
        <v>0</v>
      </c>
      <c r="AM295" s="20">
        <f>MIN(AK295+AL295,Priority!E14)</f>
        <v>0</v>
      </c>
      <c r="AN295" s="20">
        <f>MIN(MAX(0,AK295+AL295-AM295),MAX(0,Overview!$B$11-SUM(I295,N295,S295,X295,AC295,AH295,AM295,AR295,AW295,BB295)-SUM(J295,O295,T295,Y295,AD295,AI295)))</f>
        <v>0</v>
      </c>
      <c r="AO295" s="20">
        <f t="shared" si="11"/>
        <v>0</v>
      </c>
      <c r="AP295" s="20">
        <f t="shared" si="23"/>
        <v>0</v>
      </c>
      <c r="AQ295" s="20">
        <f>ROUND(AP295*Priority!D15/12,2)</f>
        <v>0</v>
      </c>
      <c r="AR295" s="20">
        <f>MIN(AP295+AQ295,Priority!E15)</f>
        <v>0</v>
      </c>
      <c r="AS295" s="20">
        <f>MIN(MAX(0,AP295+AQ295-AR295),MAX(0,Overview!$B$11-SUM(I295,N295,S295,X295,AC295,AH295,AM295,AR295,AW295,BB295)-SUM(J295,O295,T295,Y295,AD295,AI295,AN295)))</f>
        <v>0</v>
      </c>
      <c r="AT295" s="20">
        <f t="shared" si="12"/>
        <v>0</v>
      </c>
      <c r="AU295" s="20">
        <f t="shared" si="24"/>
        <v>0</v>
      </c>
      <c r="AV295" s="20">
        <f>ROUND(AU295*Priority!D16/12,2)</f>
        <v>0</v>
      </c>
      <c r="AW295" s="20">
        <f>MIN(AU295+AV295,Priority!E16)</f>
        <v>0</v>
      </c>
      <c r="AX295" s="20">
        <f>MIN(MAX(0,AU295+AV295-AW295),MAX(0,Overview!$B$11-SUM(I295,N295,S295,X295,AC295,AH295,AM295,AR295,AW295,BB295)-SUM(J295,O295,T295,Y295,AD295,AI295,AN295,AS295)))</f>
        <v>0</v>
      </c>
      <c r="AY295" s="20">
        <f t="shared" si="13"/>
        <v>0</v>
      </c>
      <c r="AZ295" s="20">
        <f t="shared" si="25"/>
        <v>0</v>
      </c>
      <c r="BA295" s="20">
        <f>ROUND(AZ295*Priority!D17/12,2)</f>
        <v>0</v>
      </c>
      <c r="BB295" s="20">
        <f>MIN(AZ295+BA295,Priority!E17)</f>
        <v>0</v>
      </c>
      <c r="BC295" s="20">
        <f>MIN(MAX(0,AZ295+BA295-BB295),MAX(0,Overview!$B$11-SUM(I295,N295,S295,X295,AC295,AH295,AM295,AR295,AW295,BB295)-SUM(J295,O295,T295,Y295,AD295,AI295,AN295,AS295,AX295)))</f>
        <v>0</v>
      </c>
      <c r="BD295" s="20">
        <f t="shared" si="14"/>
        <v>0</v>
      </c>
    </row>
    <row r="296" ht="22.5" customHeight="1">
      <c r="A296" s="4">
        <v>289.0</v>
      </c>
      <c r="B296" s="20">
        <f t="shared" ref="B296:C296" si="311">SUM(G296,L296,Q296,V296,AA296,AF296,AK296,AP296,AU296,AZ296)</f>
        <v>0</v>
      </c>
      <c r="C296" s="20">
        <f t="shared" si="311"/>
        <v>0</v>
      </c>
      <c r="D296" s="20">
        <f t="shared" si="3"/>
        <v>0</v>
      </c>
      <c r="E296" s="20">
        <f t="shared" si="4"/>
        <v>0</v>
      </c>
      <c r="F296" s="20">
        <f>MAX(0,Overview!$B$11-D296)</f>
        <v>0</v>
      </c>
      <c r="G296" s="20">
        <f t="shared" si="16"/>
        <v>0</v>
      </c>
      <c r="H296" s="20">
        <f>ROUND(G296*Priority!D8/12,2)</f>
        <v>0</v>
      </c>
      <c r="I296" s="20">
        <f>MIN(G296+H296,Priority!E8)</f>
        <v>0</v>
      </c>
      <c r="J296" s="20">
        <f>MIN(MAX(0,G296+H296-I296),MAX(0,Overview!$B$11-SUM(I296,N296,S296,X296,AC296,AH296,AM296,AR296,AW296,BB296)))</f>
        <v>0</v>
      </c>
      <c r="K296" s="20">
        <f t="shared" si="5"/>
        <v>0</v>
      </c>
      <c r="L296" s="20">
        <f t="shared" si="17"/>
        <v>0</v>
      </c>
      <c r="M296" s="20">
        <f>ROUND(L296*Priority!D9/12,2)</f>
        <v>0</v>
      </c>
      <c r="N296" s="20">
        <f>MIN(L296+M296,Priority!E9)</f>
        <v>0</v>
      </c>
      <c r="O296" s="20">
        <f>MIN(MAX(0,L296+M296-N296),MAX(0,Overview!$B$11-SUM(I296,N296,S296,X296,AC296,AH296,AM296,AR296,AW296,BB296)-SUM(J296)))</f>
        <v>0</v>
      </c>
      <c r="P296" s="20">
        <f t="shared" si="6"/>
        <v>0</v>
      </c>
      <c r="Q296" s="20">
        <f t="shared" si="18"/>
        <v>0</v>
      </c>
      <c r="R296" s="20">
        <f>ROUND(Q296*Priority!D10/12,2)</f>
        <v>0</v>
      </c>
      <c r="S296" s="20">
        <f>MIN(Q296+R296,Priority!E10)</f>
        <v>0</v>
      </c>
      <c r="T296" s="20">
        <f>MIN(MAX(0,Q296+R296-S296),MAX(0,Overview!$B$11-SUM(I296,N296,S296,X296,AC296,AH296,AM296,AR296,AW296,BB296)-SUM(J296,O296)))</f>
        <v>0</v>
      </c>
      <c r="U296" s="20">
        <f t="shared" si="7"/>
        <v>0</v>
      </c>
      <c r="V296" s="20">
        <f t="shared" si="19"/>
        <v>0</v>
      </c>
      <c r="W296" s="20">
        <f>ROUND(V296*Priority!D11/12,2)</f>
        <v>0</v>
      </c>
      <c r="X296" s="20">
        <f>MIN(V296+W296,Priority!E11)</f>
        <v>0</v>
      </c>
      <c r="Y296" s="20">
        <f>MIN(MAX(0,V296+W296-X296),MAX(0,Overview!$B$11-SUM(I296,N296,S296,X296,AC296,AH296,AM296,AR296,AW296,BB296)-SUM(J296,O296,T296)))</f>
        <v>0</v>
      </c>
      <c r="Z296" s="20">
        <f t="shared" si="8"/>
        <v>0</v>
      </c>
      <c r="AA296" s="20">
        <f t="shared" si="20"/>
        <v>0</v>
      </c>
      <c r="AB296" s="20">
        <f>ROUND(AA296*Priority!D12/12,2)</f>
        <v>0</v>
      </c>
      <c r="AC296" s="20">
        <f>MIN(AA296+AB296,Priority!E12)</f>
        <v>0</v>
      </c>
      <c r="AD296" s="20">
        <f>MIN(MAX(0,AA296+AB296-AC296),MAX(0,Overview!$B$11-SUM(I296,N296,S296,X296,AC296,AH296,AM296,AR296,AW296,BB296)-SUM(J296,O296,T296,Y296)))</f>
        <v>0</v>
      </c>
      <c r="AE296" s="20">
        <f t="shared" si="9"/>
        <v>0</v>
      </c>
      <c r="AF296" s="20">
        <f t="shared" si="21"/>
        <v>0</v>
      </c>
      <c r="AG296" s="20">
        <f>ROUND(AF296*Priority!D13/12,2)</f>
        <v>0</v>
      </c>
      <c r="AH296" s="20">
        <f>MIN(AF296+AG296,Priority!E13)</f>
        <v>0</v>
      </c>
      <c r="AI296" s="20">
        <f>MIN(MAX(0,AF296+AG296-AH296),MAX(0,Overview!$B$11-SUM(I296,N296,S296,X296,AC296,AH296,AM296,AR296,AW296,BB296)-SUM(J296,O296,T296,Y296,AD296)))</f>
        <v>0</v>
      </c>
      <c r="AJ296" s="20">
        <f t="shared" si="10"/>
        <v>0</v>
      </c>
      <c r="AK296" s="20">
        <f t="shared" si="22"/>
        <v>0</v>
      </c>
      <c r="AL296" s="20">
        <f>ROUND(AK296*Priority!D14/12,2)</f>
        <v>0</v>
      </c>
      <c r="AM296" s="20">
        <f>MIN(AK296+AL296,Priority!E14)</f>
        <v>0</v>
      </c>
      <c r="AN296" s="20">
        <f>MIN(MAX(0,AK296+AL296-AM296),MAX(0,Overview!$B$11-SUM(I296,N296,S296,X296,AC296,AH296,AM296,AR296,AW296,BB296)-SUM(J296,O296,T296,Y296,AD296,AI296)))</f>
        <v>0</v>
      </c>
      <c r="AO296" s="20">
        <f t="shared" si="11"/>
        <v>0</v>
      </c>
      <c r="AP296" s="20">
        <f t="shared" si="23"/>
        <v>0</v>
      </c>
      <c r="AQ296" s="20">
        <f>ROUND(AP296*Priority!D15/12,2)</f>
        <v>0</v>
      </c>
      <c r="AR296" s="20">
        <f>MIN(AP296+AQ296,Priority!E15)</f>
        <v>0</v>
      </c>
      <c r="AS296" s="20">
        <f>MIN(MAX(0,AP296+AQ296-AR296),MAX(0,Overview!$B$11-SUM(I296,N296,S296,X296,AC296,AH296,AM296,AR296,AW296,BB296)-SUM(J296,O296,T296,Y296,AD296,AI296,AN296)))</f>
        <v>0</v>
      </c>
      <c r="AT296" s="20">
        <f t="shared" si="12"/>
        <v>0</v>
      </c>
      <c r="AU296" s="20">
        <f t="shared" si="24"/>
        <v>0</v>
      </c>
      <c r="AV296" s="20">
        <f>ROUND(AU296*Priority!D16/12,2)</f>
        <v>0</v>
      </c>
      <c r="AW296" s="20">
        <f>MIN(AU296+AV296,Priority!E16)</f>
        <v>0</v>
      </c>
      <c r="AX296" s="20">
        <f>MIN(MAX(0,AU296+AV296-AW296),MAX(0,Overview!$B$11-SUM(I296,N296,S296,X296,AC296,AH296,AM296,AR296,AW296,BB296)-SUM(J296,O296,T296,Y296,AD296,AI296,AN296,AS296)))</f>
        <v>0</v>
      </c>
      <c r="AY296" s="20">
        <f t="shared" si="13"/>
        <v>0</v>
      </c>
      <c r="AZ296" s="20">
        <f t="shared" si="25"/>
        <v>0</v>
      </c>
      <c r="BA296" s="20">
        <f>ROUND(AZ296*Priority!D17/12,2)</f>
        <v>0</v>
      </c>
      <c r="BB296" s="20">
        <f>MIN(AZ296+BA296,Priority!E17)</f>
        <v>0</v>
      </c>
      <c r="BC296" s="20">
        <f>MIN(MAX(0,AZ296+BA296-BB296),MAX(0,Overview!$B$11-SUM(I296,N296,S296,X296,AC296,AH296,AM296,AR296,AW296,BB296)-SUM(J296,O296,T296,Y296,AD296,AI296,AN296,AS296,AX296)))</f>
        <v>0</v>
      </c>
      <c r="BD296" s="20">
        <f t="shared" si="14"/>
        <v>0</v>
      </c>
    </row>
    <row r="297" ht="22.5" customHeight="1">
      <c r="A297" s="4">
        <v>290.0</v>
      </c>
      <c r="B297" s="20">
        <f t="shared" ref="B297:C297" si="312">SUM(G297,L297,Q297,V297,AA297,AF297,AK297,AP297,AU297,AZ297)</f>
        <v>0</v>
      </c>
      <c r="C297" s="20">
        <f t="shared" si="312"/>
        <v>0</v>
      </c>
      <c r="D297" s="20">
        <f t="shared" si="3"/>
        <v>0</v>
      </c>
      <c r="E297" s="20">
        <f t="shared" si="4"/>
        <v>0</v>
      </c>
      <c r="F297" s="20">
        <f>MAX(0,Overview!$B$11-D297)</f>
        <v>0</v>
      </c>
      <c r="G297" s="20">
        <f t="shared" si="16"/>
        <v>0</v>
      </c>
      <c r="H297" s="20">
        <f>ROUND(G297*Priority!D8/12,2)</f>
        <v>0</v>
      </c>
      <c r="I297" s="20">
        <f>MIN(G297+H297,Priority!E8)</f>
        <v>0</v>
      </c>
      <c r="J297" s="20">
        <f>MIN(MAX(0,G297+H297-I297),MAX(0,Overview!$B$11-SUM(I297,N297,S297,X297,AC297,AH297,AM297,AR297,AW297,BB297)))</f>
        <v>0</v>
      </c>
      <c r="K297" s="20">
        <f t="shared" si="5"/>
        <v>0</v>
      </c>
      <c r="L297" s="20">
        <f t="shared" si="17"/>
        <v>0</v>
      </c>
      <c r="M297" s="20">
        <f>ROUND(L297*Priority!D9/12,2)</f>
        <v>0</v>
      </c>
      <c r="N297" s="20">
        <f>MIN(L297+M297,Priority!E9)</f>
        <v>0</v>
      </c>
      <c r="O297" s="20">
        <f>MIN(MAX(0,L297+M297-N297),MAX(0,Overview!$B$11-SUM(I297,N297,S297,X297,AC297,AH297,AM297,AR297,AW297,BB297)-SUM(J297)))</f>
        <v>0</v>
      </c>
      <c r="P297" s="20">
        <f t="shared" si="6"/>
        <v>0</v>
      </c>
      <c r="Q297" s="20">
        <f t="shared" si="18"/>
        <v>0</v>
      </c>
      <c r="R297" s="20">
        <f>ROUND(Q297*Priority!D10/12,2)</f>
        <v>0</v>
      </c>
      <c r="S297" s="20">
        <f>MIN(Q297+R297,Priority!E10)</f>
        <v>0</v>
      </c>
      <c r="T297" s="20">
        <f>MIN(MAX(0,Q297+R297-S297),MAX(0,Overview!$B$11-SUM(I297,N297,S297,X297,AC297,AH297,AM297,AR297,AW297,BB297)-SUM(J297,O297)))</f>
        <v>0</v>
      </c>
      <c r="U297" s="20">
        <f t="shared" si="7"/>
        <v>0</v>
      </c>
      <c r="V297" s="20">
        <f t="shared" si="19"/>
        <v>0</v>
      </c>
      <c r="W297" s="20">
        <f>ROUND(V297*Priority!D11/12,2)</f>
        <v>0</v>
      </c>
      <c r="X297" s="20">
        <f>MIN(V297+W297,Priority!E11)</f>
        <v>0</v>
      </c>
      <c r="Y297" s="20">
        <f>MIN(MAX(0,V297+W297-X297),MAX(0,Overview!$B$11-SUM(I297,N297,S297,X297,AC297,AH297,AM297,AR297,AW297,BB297)-SUM(J297,O297,T297)))</f>
        <v>0</v>
      </c>
      <c r="Z297" s="20">
        <f t="shared" si="8"/>
        <v>0</v>
      </c>
      <c r="AA297" s="20">
        <f t="shared" si="20"/>
        <v>0</v>
      </c>
      <c r="AB297" s="20">
        <f>ROUND(AA297*Priority!D12/12,2)</f>
        <v>0</v>
      </c>
      <c r="AC297" s="20">
        <f>MIN(AA297+AB297,Priority!E12)</f>
        <v>0</v>
      </c>
      <c r="AD297" s="20">
        <f>MIN(MAX(0,AA297+AB297-AC297),MAX(0,Overview!$B$11-SUM(I297,N297,S297,X297,AC297,AH297,AM297,AR297,AW297,BB297)-SUM(J297,O297,T297,Y297)))</f>
        <v>0</v>
      </c>
      <c r="AE297" s="20">
        <f t="shared" si="9"/>
        <v>0</v>
      </c>
      <c r="AF297" s="20">
        <f t="shared" si="21"/>
        <v>0</v>
      </c>
      <c r="AG297" s="20">
        <f>ROUND(AF297*Priority!D13/12,2)</f>
        <v>0</v>
      </c>
      <c r="AH297" s="20">
        <f>MIN(AF297+AG297,Priority!E13)</f>
        <v>0</v>
      </c>
      <c r="AI297" s="20">
        <f>MIN(MAX(0,AF297+AG297-AH297),MAX(0,Overview!$B$11-SUM(I297,N297,S297,X297,AC297,AH297,AM297,AR297,AW297,BB297)-SUM(J297,O297,T297,Y297,AD297)))</f>
        <v>0</v>
      </c>
      <c r="AJ297" s="20">
        <f t="shared" si="10"/>
        <v>0</v>
      </c>
      <c r="AK297" s="20">
        <f t="shared" si="22"/>
        <v>0</v>
      </c>
      <c r="AL297" s="20">
        <f>ROUND(AK297*Priority!D14/12,2)</f>
        <v>0</v>
      </c>
      <c r="AM297" s="20">
        <f>MIN(AK297+AL297,Priority!E14)</f>
        <v>0</v>
      </c>
      <c r="AN297" s="20">
        <f>MIN(MAX(0,AK297+AL297-AM297),MAX(0,Overview!$B$11-SUM(I297,N297,S297,X297,AC297,AH297,AM297,AR297,AW297,BB297)-SUM(J297,O297,T297,Y297,AD297,AI297)))</f>
        <v>0</v>
      </c>
      <c r="AO297" s="20">
        <f t="shared" si="11"/>
        <v>0</v>
      </c>
      <c r="AP297" s="20">
        <f t="shared" si="23"/>
        <v>0</v>
      </c>
      <c r="AQ297" s="20">
        <f>ROUND(AP297*Priority!D15/12,2)</f>
        <v>0</v>
      </c>
      <c r="AR297" s="20">
        <f>MIN(AP297+AQ297,Priority!E15)</f>
        <v>0</v>
      </c>
      <c r="AS297" s="20">
        <f>MIN(MAX(0,AP297+AQ297-AR297),MAX(0,Overview!$B$11-SUM(I297,N297,S297,X297,AC297,AH297,AM297,AR297,AW297,BB297)-SUM(J297,O297,T297,Y297,AD297,AI297,AN297)))</f>
        <v>0</v>
      </c>
      <c r="AT297" s="20">
        <f t="shared" si="12"/>
        <v>0</v>
      </c>
      <c r="AU297" s="20">
        <f t="shared" si="24"/>
        <v>0</v>
      </c>
      <c r="AV297" s="20">
        <f>ROUND(AU297*Priority!D16/12,2)</f>
        <v>0</v>
      </c>
      <c r="AW297" s="20">
        <f>MIN(AU297+AV297,Priority!E16)</f>
        <v>0</v>
      </c>
      <c r="AX297" s="20">
        <f>MIN(MAX(0,AU297+AV297-AW297),MAX(0,Overview!$B$11-SUM(I297,N297,S297,X297,AC297,AH297,AM297,AR297,AW297,BB297)-SUM(J297,O297,T297,Y297,AD297,AI297,AN297,AS297)))</f>
        <v>0</v>
      </c>
      <c r="AY297" s="20">
        <f t="shared" si="13"/>
        <v>0</v>
      </c>
      <c r="AZ297" s="20">
        <f t="shared" si="25"/>
        <v>0</v>
      </c>
      <c r="BA297" s="20">
        <f>ROUND(AZ297*Priority!D17/12,2)</f>
        <v>0</v>
      </c>
      <c r="BB297" s="20">
        <f>MIN(AZ297+BA297,Priority!E17)</f>
        <v>0</v>
      </c>
      <c r="BC297" s="20">
        <f>MIN(MAX(0,AZ297+BA297-BB297),MAX(0,Overview!$B$11-SUM(I297,N297,S297,X297,AC297,AH297,AM297,AR297,AW297,BB297)-SUM(J297,O297,T297,Y297,AD297,AI297,AN297,AS297,AX297)))</f>
        <v>0</v>
      </c>
      <c r="BD297" s="20">
        <f t="shared" si="14"/>
        <v>0</v>
      </c>
    </row>
    <row r="298" ht="22.5" customHeight="1">
      <c r="A298" s="4">
        <v>291.0</v>
      </c>
      <c r="B298" s="20">
        <f t="shared" ref="B298:C298" si="313">SUM(G298,L298,Q298,V298,AA298,AF298,AK298,AP298,AU298,AZ298)</f>
        <v>0</v>
      </c>
      <c r="C298" s="20">
        <f t="shared" si="313"/>
        <v>0</v>
      </c>
      <c r="D298" s="20">
        <f t="shared" si="3"/>
        <v>0</v>
      </c>
      <c r="E298" s="20">
        <f t="shared" si="4"/>
        <v>0</v>
      </c>
      <c r="F298" s="20">
        <f>MAX(0,Overview!$B$11-D298)</f>
        <v>0</v>
      </c>
      <c r="G298" s="20">
        <f t="shared" si="16"/>
        <v>0</v>
      </c>
      <c r="H298" s="20">
        <f>ROUND(G298*Priority!D8/12,2)</f>
        <v>0</v>
      </c>
      <c r="I298" s="20">
        <f>MIN(G298+H298,Priority!E8)</f>
        <v>0</v>
      </c>
      <c r="J298" s="20">
        <f>MIN(MAX(0,G298+H298-I298),MAX(0,Overview!$B$11-SUM(I298,N298,S298,X298,AC298,AH298,AM298,AR298,AW298,BB298)))</f>
        <v>0</v>
      </c>
      <c r="K298" s="20">
        <f t="shared" si="5"/>
        <v>0</v>
      </c>
      <c r="L298" s="20">
        <f t="shared" si="17"/>
        <v>0</v>
      </c>
      <c r="M298" s="20">
        <f>ROUND(L298*Priority!D9/12,2)</f>
        <v>0</v>
      </c>
      <c r="N298" s="20">
        <f>MIN(L298+M298,Priority!E9)</f>
        <v>0</v>
      </c>
      <c r="O298" s="20">
        <f>MIN(MAX(0,L298+M298-N298),MAX(0,Overview!$B$11-SUM(I298,N298,S298,X298,AC298,AH298,AM298,AR298,AW298,BB298)-SUM(J298)))</f>
        <v>0</v>
      </c>
      <c r="P298" s="20">
        <f t="shared" si="6"/>
        <v>0</v>
      </c>
      <c r="Q298" s="20">
        <f t="shared" si="18"/>
        <v>0</v>
      </c>
      <c r="R298" s="20">
        <f>ROUND(Q298*Priority!D10/12,2)</f>
        <v>0</v>
      </c>
      <c r="S298" s="20">
        <f>MIN(Q298+R298,Priority!E10)</f>
        <v>0</v>
      </c>
      <c r="T298" s="20">
        <f>MIN(MAX(0,Q298+R298-S298),MAX(0,Overview!$B$11-SUM(I298,N298,S298,X298,AC298,AH298,AM298,AR298,AW298,BB298)-SUM(J298,O298)))</f>
        <v>0</v>
      </c>
      <c r="U298" s="20">
        <f t="shared" si="7"/>
        <v>0</v>
      </c>
      <c r="V298" s="20">
        <f t="shared" si="19"/>
        <v>0</v>
      </c>
      <c r="W298" s="20">
        <f>ROUND(V298*Priority!D11/12,2)</f>
        <v>0</v>
      </c>
      <c r="X298" s="20">
        <f>MIN(V298+W298,Priority!E11)</f>
        <v>0</v>
      </c>
      <c r="Y298" s="20">
        <f>MIN(MAX(0,V298+W298-X298),MAX(0,Overview!$B$11-SUM(I298,N298,S298,X298,AC298,AH298,AM298,AR298,AW298,BB298)-SUM(J298,O298,T298)))</f>
        <v>0</v>
      </c>
      <c r="Z298" s="20">
        <f t="shared" si="8"/>
        <v>0</v>
      </c>
      <c r="AA298" s="20">
        <f t="shared" si="20"/>
        <v>0</v>
      </c>
      <c r="AB298" s="20">
        <f>ROUND(AA298*Priority!D12/12,2)</f>
        <v>0</v>
      </c>
      <c r="AC298" s="20">
        <f>MIN(AA298+AB298,Priority!E12)</f>
        <v>0</v>
      </c>
      <c r="AD298" s="20">
        <f>MIN(MAX(0,AA298+AB298-AC298),MAX(0,Overview!$B$11-SUM(I298,N298,S298,X298,AC298,AH298,AM298,AR298,AW298,BB298)-SUM(J298,O298,T298,Y298)))</f>
        <v>0</v>
      </c>
      <c r="AE298" s="20">
        <f t="shared" si="9"/>
        <v>0</v>
      </c>
      <c r="AF298" s="20">
        <f t="shared" si="21"/>
        <v>0</v>
      </c>
      <c r="AG298" s="20">
        <f>ROUND(AF298*Priority!D13/12,2)</f>
        <v>0</v>
      </c>
      <c r="AH298" s="20">
        <f>MIN(AF298+AG298,Priority!E13)</f>
        <v>0</v>
      </c>
      <c r="AI298" s="20">
        <f>MIN(MAX(0,AF298+AG298-AH298),MAX(0,Overview!$B$11-SUM(I298,N298,S298,X298,AC298,AH298,AM298,AR298,AW298,BB298)-SUM(J298,O298,T298,Y298,AD298)))</f>
        <v>0</v>
      </c>
      <c r="AJ298" s="20">
        <f t="shared" si="10"/>
        <v>0</v>
      </c>
      <c r="AK298" s="20">
        <f t="shared" si="22"/>
        <v>0</v>
      </c>
      <c r="AL298" s="20">
        <f>ROUND(AK298*Priority!D14/12,2)</f>
        <v>0</v>
      </c>
      <c r="AM298" s="20">
        <f>MIN(AK298+AL298,Priority!E14)</f>
        <v>0</v>
      </c>
      <c r="AN298" s="20">
        <f>MIN(MAX(0,AK298+AL298-AM298),MAX(0,Overview!$B$11-SUM(I298,N298,S298,X298,AC298,AH298,AM298,AR298,AW298,BB298)-SUM(J298,O298,T298,Y298,AD298,AI298)))</f>
        <v>0</v>
      </c>
      <c r="AO298" s="20">
        <f t="shared" si="11"/>
        <v>0</v>
      </c>
      <c r="AP298" s="20">
        <f t="shared" si="23"/>
        <v>0</v>
      </c>
      <c r="AQ298" s="20">
        <f>ROUND(AP298*Priority!D15/12,2)</f>
        <v>0</v>
      </c>
      <c r="AR298" s="20">
        <f>MIN(AP298+AQ298,Priority!E15)</f>
        <v>0</v>
      </c>
      <c r="AS298" s="20">
        <f>MIN(MAX(0,AP298+AQ298-AR298),MAX(0,Overview!$B$11-SUM(I298,N298,S298,X298,AC298,AH298,AM298,AR298,AW298,BB298)-SUM(J298,O298,T298,Y298,AD298,AI298,AN298)))</f>
        <v>0</v>
      </c>
      <c r="AT298" s="20">
        <f t="shared" si="12"/>
        <v>0</v>
      </c>
      <c r="AU298" s="20">
        <f t="shared" si="24"/>
        <v>0</v>
      </c>
      <c r="AV298" s="20">
        <f>ROUND(AU298*Priority!D16/12,2)</f>
        <v>0</v>
      </c>
      <c r="AW298" s="20">
        <f>MIN(AU298+AV298,Priority!E16)</f>
        <v>0</v>
      </c>
      <c r="AX298" s="20">
        <f>MIN(MAX(0,AU298+AV298-AW298),MAX(0,Overview!$B$11-SUM(I298,N298,S298,X298,AC298,AH298,AM298,AR298,AW298,BB298)-SUM(J298,O298,T298,Y298,AD298,AI298,AN298,AS298)))</f>
        <v>0</v>
      </c>
      <c r="AY298" s="20">
        <f t="shared" si="13"/>
        <v>0</v>
      </c>
      <c r="AZ298" s="20">
        <f t="shared" si="25"/>
        <v>0</v>
      </c>
      <c r="BA298" s="20">
        <f>ROUND(AZ298*Priority!D17/12,2)</f>
        <v>0</v>
      </c>
      <c r="BB298" s="20">
        <f>MIN(AZ298+BA298,Priority!E17)</f>
        <v>0</v>
      </c>
      <c r="BC298" s="20">
        <f>MIN(MAX(0,AZ298+BA298-BB298),MAX(0,Overview!$B$11-SUM(I298,N298,S298,X298,AC298,AH298,AM298,AR298,AW298,BB298)-SUM(J298,O298,T298,Y298,AD298,AI298,AN298,AS298,AX298)))</f>
        <v>0</v>
      </c>
      <c r="BD298" s="20">
        <f t="shared" si="14"/>
        <v>0</v>
      </c>
    </row>
    <row r="299" ht="22.5" customHeight="1">
      <c r="A299" s="4">
        <v>292.0</v>
      </c>
      <c r="B299" s="20">
        <f t="shared" ref="B299:C299" si="314">SUM(G299,L299,Q299,V299,AA299,AF299,AK299,AP299,AU299,AZ299)</f>
        <v>0</v>
      </c>
      <c r="C299" s="20">
        <f t="shared" si="314"/>
        <v>0</v>
      </c>
      <c r="D299" s="20">
        <f t="shared" si="3"/>
        <v>0</v>
      </c>
      <c r="E299" s="20">
        <f t="shared" si="4"/>
        <v>0</v>
      </c>
      <c r="F299" s="20">
        <f>MAX(0,Overview!$B$11-D299)</f>
        <v>0</v>
      </c>
      <c r="G299" s="20">
        <f t="shared" si="16"/>
        <v>0</v>
      </c>
      <c r="H299" s="20">
        <f>ROUND(G299*Priority!D8/12,2)</f>
        <v>0</v>
      </c>
      <c r="I299" s="20">
        <f>MIN(G299+H299,Priority!E8)</f>
        <v>0</v>
      </c>
      <c r="J299" s="20">
        <f>MIN(MAX(0,G299+H299-I299),MAX(0,Overview!$B$11-SUM(I299,N299,S299,X299,AC299,AH299,AM299,AR299,AW299,BB299)))</f>
        <v>0</v>
      </c>
      <c r="K299" s="20">
        <f t="shared" si="5"/>
        <v>0</v>
      </c>
      <c r="L299" s="20">
        <f t="shared" si="17"/>
        <v>0</v>
      </c>
      <c r="M299" s="20">
        <f>ROUND(L299*Priority!D9/12,2)</f>
        <v>0</v>
      </c>
      <c r="N299" s="20">
        <f>MIN(L299+M299,Priority!E9)</f>
        <v>0</v>
      </c>
      <c r="O299" s="20">
        <f>MIN(MAX(0,L299+M299-N299),MAX(0,Overview!$B$11-SUM(I299,N299,S299,X299,AC299,AH299,AM299,AR299,AW299,BB299)-SUM(J299)))</f>
        <v>0</v>
      </c>
      <c r="P299" s="20">
        <f t="shared" si="6"/>
        <v>0</v>
      </c>
      <c r="Q299" s="20">
        <f t="shared" si="18"/>
        <v>0</v>
      </c>
      <c r="R299" s="20">
        <f>ROUND(Q299*Priority!D10/12,2)</f>
        <v>0</v>
      </c>
      <c r="S299" s="20">
        <f>MIN(Q299+R299,Priority!E10)</f>
        <v>0</v>
      </c>
      <c r="T299" s="20">
        <f>MIN(MAX(0,Q299+R299-S299),MAX(0,Overview!$B$11-SUM(I299,N299,S299,X299,AC299,AH299,AM299,AR299,AW299,BB299)-SUM(J299,O299)))</f>
        <v>0</v>
      </c>
      <c r="U299" s="20">
        <f t="shared" si="7"/>
        <v>0</v>
      </c>
      <c r="V299" s="20">
        <f t="shared" si="19"/>
        <v>0</v>
      </c>
      <c r="W299" s="20">
        <f>ROUND(V299*Priority!D11/12,2)</f>
        <v>0</v>
      </c>
      <c r="X299" s="20">
        <f>MIN(V299+W299,Priority!E11)</f>
        <v>0</v>
      </c>
      <c r="Y299" s="20">
        <f>MIN(MAX(0,V299+W299-X299),MAX(0,Overview!$B$11-SUM(I299,N299,S299,X299,AC299,AH299,AM299,AR299,AW299,BB299)-SUM(J299,O299,T299)))</f>
        <v>0</v>
      </c>
      <c r="Z299" s="20">
        <f t="shared" si="8"/>
        <v>0</v>
      </c>
      <c r="AA299" s="20">
        <f t="shared" si="20"/>
        <v>0</v>
      </c>
      <c r="AB299" s="20">
        <f>ROUND(AA299*Priority!D12/12,2)</f>
        <v>0</v>
      </c>
      <c r="AC299" s="20">
        <f>MIN(AA299+AB299,Priority!E12)</f>
        <v>0</v>
      </c>
      <c r="AD299" s="20">
        <f>MIN(MAX(0,AA299+AB299-AC299),MAX(0,Overview!$B$11-SUM(I299,N299,S299,X299,AC299,AH299,AM299,AR299,AW299,BB299)-SUM(J299,O299,T299,Y299)))</f>
        <v>0</v>
      </c>
      <c r="AE299" s="20">
        <f t="shared" si="9"/>
        <v>0</v>
      </c>
      <c r="AF299" s="20">
        <f t="shared" si="21"/>
        <v>0</v>
      </c>
      <c r="AG299" s="20">
        <f>ROUND(AF299*Priority!D13/12,2)</f>
        <v>0</v>
      </c>
      <c r="AH299" s="20">
        <f>MIN(AF299+AG299,Priority!E13)</f>
        <v>0</v>
      </c>
      <c r="AI299" s="20">
        <f>MIN(MAX(0,AF299+AG299-AH299),MAX(0,Overview!$B$11-SUM(I299,N299,S299,X299,AC299,AH299,AM299,AR299,AW299,BB299)-SUM(J299,O299,T299,Y299,AD299)))</f>
        <v>0</v>
      </c>
      <c r="AJ299" s="20">
        <f t="shared" si="10"/>
        <v>0</v>
      </c>
      <c r="AK299" s="20">
        <f t="shared" si="22"/>
        <v>0</v>
      </c>
      <c r="AL299" s="20">
        <f>ROUND(AK299*Priority!D14/12,2)</f>
        <v>0</v>
      </c>
      <c r="AM299" s="20">
        <f>MIN(AK299+AL299,Priority!E14)</f>
        <v>0</v>
      </c>
      <c r="AN299" s="20">
        <f>MIN(MAX(0,AK299+AL299-AM299),MAX(0,Overview!$B$11-SUM(I299,N299,S299,X299,AC299,AH299,AM299,AR299,AW299,BB299)-SUM(J299,O299,T299,Y299,AD299,AI299)))</f>
        <v>0</v>
      </c>
      <c r="AO299" s="20">
        <f t="shared" si="11"/>
        <v>0</v>
      </c>
      <c r="AP299" s="20">
        <f t="shared" si="23"/>
        <v>0</v>
      </c>
      <c r="AQ299" s="20">
        <f>ROUND(AP299*Priority!D15/12,2)</f>
        <v>0</v>
      </c>
      <c r="AR299" s="20">
        <f>MIN(AP299+AQ299,Priority!E15)</f>
        <v>0</v>
      </c>
      <c r="AS299" s="20">
        <f>MIN(MAX(0,AP299+AQ299-AR299),MAX(0,Overview!$B$11-SUM(I299,N299,S299,X299,AC299,AH299,AM299,AR299,AW299,BB299)-SUM(J299,O299,T299,Y299,AD299,AI299,AN299)))</f>
        <v>0</v>
      </c>
      <c r="AT299" s="20">
        <f t="shared" si="12"/>
        <v>0</v>
      </c>
      <c r="AU299" s="20">
        <f t="shared" si="24"/>
        <v>0</v>
      </c>
      <c r="AV299" s="20">
        <f>ROUND(AU299*Priority!D16/12,2)</f>
        <v>0</v>
      </c>
      <c r="AW299" s="20">
        <f>MIN(AU299+AV299,Priority!E16)</f>
        <v>0</v>
      </c>
      <c r="AX299" s="20">
        <f>MIN(MAX(0,AU299+AV299-AW299),MAX(0,Overview!$B$11-SUM(I299,N299,S299,X299,AC299,AH299,AM299,AR299,AW299,BB299)-SUM(J299,O299,T299,Y299,AD299,AI299,AN299,AS299)))</f>
        <v>0</v>
      </c>
      <c r="AY299" s="20">
        <f t="shared" si="13"/>
        <v>0</v>
      </c>
      <c r="AZ299" s="20">
        <f t="shared" si="25"/>
        <v>0</v>
      </c>
      <c r="BA299" s="20">
        <f>ROUND(AZ299*Priority!D17/12,2)</f>
        <v>0</v>
      </c>
      <c r="BB299" s="20">
        <f>MIN(AZ299+BA299,Priority!E17)</f>
        <v>0</v>
      </c>
      <c r="BC299" s="20">
        <f>MIN(MAX(0,AZ299+BA299-BB299),MAX(0,Overview!$B$11-SUM(I299,N299,S299,X299,AC299,AH299,AM299,AR299,AW299,BB299)-SUM(J299,O299,T299,Y299,AD299,AI299,AN299,AS299,AX299)))</f>
        <v>0</v>
      </c>
      <c r="BD299" s="20">
        <f t="shared" si="14"/>
        <v>0</v>
      </c>
    </row>
    <row r="300" ht="22.5" customHeight="1">
      <c r="A300" s="4">
        <v>293.0</v>
      </c>
      <c r="B300" s="20">
        <f t="shared" ref="B300:C300" si="315">SUM(G300,L300,Q300,V300,AA300,AF300,AK300,AP300,AU300,AZ300)</f>
        <v>0</v>
      </c>
      <c r="C300" s="20">
        <f t="shared" si="315"/>
        <v>0</v>
      </c>
      <c r="D300" s="20">
        <f t="shared" si="3"/>
        <v>0</v>
      </c>
      <c r="E300" s="20">
        <f t="shared" si="4"/>
        <v>0</v>
      </c>
      <c r="F300" s="20">
        <f>MAX(0,Overview!$B$11-D300)</f>
        <v>0</v>
      </c>
      <c r="G300" s="20">
        <f t="shared" si="16"/>
        <v>0</v>
      </c>
      <c r="H300" s="20">
        <f>ROUND(G300*Priority!D8/12,2)</f>
        <v>0</v>
      </c>
      <c r="I300" s="20">
        <f>MIN(G300+H300,Priority!E8)</f>
        <v>0</v>
      </c>
      <c r="J300" s="20">
        <f>MIN(MAX(0,G300+H300-I300),MAX(0,Overview!$B$11-SUM(I300,N300,S300,X300,AC300,AH300,AM300,AR300,AW300,BB300)))</f>
        <v>0</v>
      </c>
      <c r="K300" s="20">
        <f t="shared" si="5"/>
        <v>0</v>
      </c>
      <c r="L300" s="20">
        <f t="shared" si="17"/>
        <v>0</v>
      </c>
      <c r="M300" s="20">
        <f>ROUND(L300*Priority!D9/12,2)</f>
        <v>0</v>
      </c>
      <c r="N300" s="20">
        <f>MIN(L300+M300,Priority!E9)</f>
        <v>0</v>
      </c>
      <c r="O300" s="20">
        <f>MIN(MAX(0,L300+M300-N300),MAX(0,Overview!$B$11-SUM(I300,N300,S300,X300,AC300,AH300,AM300,AR300,AW300,BB300)-SUM(J300)))</f>
        <v>0</v>
      </c>
      <c r="P300" s="20">
        <f t="shared" si="6"/>
        <v>0</v>
      </c>
      <c r="Q300" s="20">
        <f t="shared" si="18"/>
        <v>0</v>
      </c>
      <c r="R300" s="20">
        <f>ROUND(Q300*Priority!D10/12,2)</f>
        <v>0</v>
      </c>
      <c r="S300" s="20">
        <f>MIN(Q300+R300,Priority!E10)</f>
        <v>0</v>
      </c>
      <c r="T300" s="20">
        <f>MIN(MAX(0,Q300+R300-S300),MAX(0,Overview!$B$11-SUM(I300,N300,S300,X300,AC300,AH300,AM300,AR300,AW300,BB300)-SUM(J300,O300)))</f>
        <v>0</v>
      </c>
      <c r="U300" s="20">
        <f t="shared" si="7"/>
        <v>0</v>
      </c>
      <c r="V300" s="20">
        <f t="shared" si="19"/>
        <v>0</v>
      </c>
      <c r="W300" s="20">
        <f>ROUND(V300*Priority!D11/12,2)</f>
        <v>0</v>
      </c>
      <c r="X300" s="20">
        <f>MIN(V300+W300,Priority!E11)</f>
        <v>0</v>
      </c>
      <c r="Y300" s="20">
        <f>MIN(MAX(0,V300+W300-X300),MAX(0,Overview!$B$11-SUM(I300,N300,S300,X300,AC300,AH300,AM300,AR300,AW300,BB300)-SUM(J300,O300,T300)))</f>
        <v>0</v>
      </c>
      <c r="Z300" s="20">
        <f t="shared" si="8"/>
        <v>0</v>
      </c>
      <c r="AA300" s="20">
        <f t="shared" si="20"/>
        <v>0</v>
      </c>
      <c r="AB300" s="20">
        <f>ROUND(AA300*Priority!D12/12,2)</f>
        <v>0</v>
      </c>
      <c r="AC300" s="20">
        <f>MIN(AA300+AB300,Priority!E12)</f>
        <v>0</v>
      </c>
      <c r="AD300" s="20">
        <f>MIN(MAX(0,AA300+AB300-AC300),MAX(0,Overview!$B$11-SUM(I300,N300,S300,X300,AC300,AH300,AM300,AR300,AW300,BB300)-SUM(J300,O300,T300,Y300)))</f>
        <v>0</v>
      </c>
      <c r="AE300" s="20">
        <f t="shared" si="9"/>
        <v>0</v>
      </c>
      <c r="AF300" s="20">
        <f t="shared" si="21"/>
        <v>0</v>
      </c>
      <c r="AG300" s="20">
        <f>ROUND(AF300*Priority!D13/12,2)</f>
        <v>0</v>
      </c>
      <c r="AH300" s="20">
        <f>MIN(AF300+AG300,Priority!E13)</f>
        <v>0</v>
      </c>
      <c r="AI300" s="20">
        <f>MIN(MAX(0,AF300+AG300-AH300),MAX(0,Overview!$B$11-SUM(I300,N300,S300,X300,AC300,AH300,AM300,AR300,AW300,BB300)-SUM(J300,O300,T300,Y300,AD300)))</f>
        <v>0</v>
      </c>
      <c r="AJ300" s="20">
        <f t="shared" si="10"/>
        <v>0</v>
      </c>
      <c r="AK300" s="20">
        <f t="shared" si="22"/>
        <v>0</v>
      </c>
      <c r="AL300" s="20">
        <f>ROUND(AK300*Priority!D14/12,2)</f>
        <v>0</v>
      </c>
      <c r="AM300" s="20">
        <f>MIN(AK300+AL300,Priority!E14)</f>
        <v>0</v>
      </c>
      <c r="AN300" s="20">
        <f>MIN(MAX(0,AK300+AL300-AM300),MAX(0,Overview!$B$11-SUM(I300,N300,S300,X300,AC300,AH300,AM300,AR300,AW300,BB300)-SUM(J300,O300,T300,Y300,AD300,AI300)))</f>
        <v>0</v>
      </c>
      <c r="AO300" s="20">
        <f t="shared" si="11"/>
        <v>0</v>
      </c>
      <c r="AP300" s="20">
        <f t="shared" si="23"/>
        <v>0</v>
      </c>
      <c r="AQ300" s="20">
        <f>ROUND(AP300*Priority!D15/12,2)</f>
        <v>0</v>
      </c>
      <c r="AR300" s="20">
        <f>MIN(AP300+AQ300,Priority!E15)</f>
        <v>0</v>
      </c>
      <c r="AS300" s="20">
        <f>MIN(MAX(0,AP300+AQ300-AR300),MAX(0,Overview!$B$11-SUM(I300,N300,S300,X300,AC300,AH300,AM300,AR300,AW300,BB300)-SUM(J300,O300,T300,Y300,AD300,AI300,AN300)))</f>
        <v>0</v>
      </c>
      <c r="AT300" s="20">
        <f t="shared" si="12"/>
        <v>0</v>
      </c>
      <c r="AU300" s="20">
        <f t="shared" si="24"/>
        <v>0</v>
      </c>
      <c r="AV300" s="20">
        <f>ROUND(AU300*Priority!D16/12,2)</f>
        <v>0</v>
      </c>
      <c r="AW300" s="20">
        <f>MIN(AU300+AV300,Priority!E16)</f>
        <v>0</v>
      </c>
      <c r="AX300" s="20">
        <f>MIN(MAX(0,AU300+AV300-AW300),MAX(0,Overview!$B$11-SUM(I300,N300,S300,X300,AC300,AH300,AM300,AR300,AW300,BB300)-SUM(J300,O300,T300,Y300,AD300,AI300,AN300,AS300)))</f>
        <v>0</v>
      </c>
      <c r="AY300" s="20">
        <f t="shared" si="13"/>
        <v>0</v>
      </c>
      <c r="AZ300" s="20">
        <f t="shared" si="25"/>
        <v>0</v>
      </c>
      <c r="BA300" s="20">
        <f>ROUND(AZ300*Priority!D17/12,2)</f>
        <v>0</v>
      </c>
      <c r="BB300" s="20">
        <f>MIN(AZ300+BA300,Priority!E17)</f>
        <v>0</v>
      </c>
      <c r="BC300" s="20">
        <f>MIN(MAX(0,AZ300+BA300-BB300),MAX(0,Overview!$B$11-SUM(I300,N300,S300,X300,AC300,AH300,AM300,AR300,AW300,BB300)-SUM(J300,O300,T300,Y300,AD300,AI300,AN300,AS300,AX300)))</f>
        <v>0</v>
      </c>
      <c r="BD300" s="20">
        <f t="shared" si="14"/>
        <v>0</v>
      </c>
    </row>
    <row r="301" ht="22.5" customHeight="1">
      <c r="A301" s="4">
        <v>294.0</v>
      </c>
      <c r="B301" s="20">
        <f t="shared" ref="B301:C301" si="316">SUM(G301,L301,Q301,V301,AA301,AF301,AK301,AP301,AU301,AZ301)</f>
        <v>0</v>
      </c>
      <c r="C301" s="20">
        <f t="shared" si="316"/>
        <v>0</v>
      </c>
      <c r="D301" s="20">
        <f t="shared" si="3"/>
        <v>0</v>
      </c>
      <c r="E301" s="20">
        <f t="shared" si="4"/>
        <v>0</v>
      </c>
      <c r="F301" s="20">
        <f>MAX(0,Overview!$B$11-D301)</f>
        <v>0</v>
      </c>
      <c r="G301" s="20">
        <f t="shared" si="16"/>
        <v>0</v>
      </c>
      <c r="H301" s="20">
        <f>ROUND(G301*Priority!D8/12,2)</f>
        <v>0</v>
      </c>
      <c r="I301" s="20">
        <f>MIN(G301+H301,Priority!E8)</f>
        <v>0</v>
      </c>
      <c r="J301" s="20">
        <f>MIN(MAX(0,G301+H301-I301),MAX(0,Overview!$B$11-SUM(I301,N301,S301,X301,AC301,AH301,AM301,AR301,AW301,BB301)))</f>
        <v>0</v>
      </c>
      <c r="K301" s="20">
        <f t="shared" si="5"/>
        <v>0</v>
      </c>
      <c r="L301" s="20">
        <f t="shared" si="17"/>
        <v>0</v>
      </c>
      <c r="M301" s="20">
        <f>ROUND(L301*Priority!D9/12,2)</f>
        <v>0</v>
      </c>
      <c r="N301" s="20">
        <f>MIN(L301+M301,Priority!E9)</f>
        <v>0</v>
      </c>
      <c r="O301" s="20">
        <f>MIN(MAX(0,L301+M301-N301),MAX(0,Overview!$B$11-SUM(I301,N301,S301,X301,AC301,AH301,AM301,AR301,AW301,BB301)-SUM(J301)))</f>
        <v>0</v>
      </c>
      <c r="P301" s="20">
        <f t="shared" si="6"/>
        <v>0</v>
      </c>
      <c r="Q301" s="20">
        <f t="shared" si="18"/>
        <v>0</v>
      </c>
      <c r="R301" s="20">
        <f>ROUND(Q301*Priority!D10/12,2)</f>
        <v>0</v>
      </c>
      <c r="S301" s="20">
        <f>MIN(Q301+R301,Priority!E10)</f>
        <v>0</v>
      </c>
      <c r="T301" s="20">
        <f>MIN(MAX(0,Q301+R301-S301),MAX(0,Overview!$B$11-SUM(I301,N301,S301,X301,AC301,AH301,AM301,AR301,AW301,BB301)-SUM(J301,O301)))</f>
        <v>0</v>
      </c>
      <c r="U301" s="20">
        <f t="shared" si="7"/>
        <v>0</v>
      </c>
      <c r="V301" s="20">
        <f t="shared" si="19"/>
        <v>0</v>
      </c>
      <c r="W301" s="20">
        <f>ROUND(V301*Priority!D11/12,2)</f>
        <v>0</v>
      </c>
      <c r="X301" s="20">
        <f>MIN(V301+W301,Priority!E11)</f>
        <v>0</v>
      </c>
      <c r="Y301" s="20">
        <f>MIN(MAX(0,V301+W301-X301),MAX(0,Overview!$B$11-SUM(I301,N301,S301,X301,AC301,AH301,AM301,AR301,AW301,BB301)-SUM(J301,O301,T301)))</f>
        <v>0</v>
      </c>
      <c r="Z301" s="20">
        <f t="shared" si="8"/>
        <v>0</v>
      </c>
      <c r="AA301" s="20">
        <f t="shared" si="20"/>
        <v>0</v>
      </c>
      <c r="AB301" s="20">
        <f>ROUND(AA301*Priority!D12/12,2)</f>
        <v>0</v>
      </c>
      <c r="AC301" s="20">
        <f>MIN(AA301+AB301,Priority!E12)</f>
        <v>0</v>
      </c>
      <c r="AD301" s="20">
        <f>MIN(MAX(0,AA301+AB301-AC301),MAX(0,Overview!$B$11-SUM(I301,N301,S301,X301,AC301,AH301,AM301,AR301,AW301,BB301)-SUM(J301,O301,T301,Y301)))</f>
        <v>0</v>
      </c>
      <c r="AE301" s="20">
        <f t="shared" si="9"/>
        <v>0</v>
      </c>
      <c r="AF301" s="20">
        <f t="shared" si="21"/>
        <v>0</v>
      </c>
      <c r="AG301" s="20">
        <f>ROUND(AF301*Priority!D13/12,2)</f>
        <v>0</v>
      </c>
      <c r="AH301" s="20">
        <f>MIN(AF301+AG301,Priority!E13)</f>
        <v>0</v>
      </c>
      <c r="AI301" s="20">
        <f>MIN(MAX(0,AF301+AG301-AH301),MAX(0,Overview!$B$11-SUM(I301,N301,S301,X301,AC301,AH301,AM301,AR301,AW301,BB301)-SUM(J301,O301,T301,Y301,AD301)))</f>
        <v>0</v>
      </c>
      <c r="AJ301" s="20">
        <f t="shared" si="10"/>
        <v>0</v>
      </c>
      <c r="AK301" s="20">
        <f t="shared" si="22"/>
        <v>0</v>
      </c>
      <c r="AL301" s="20">
        <f>ROUND(AK301*Priority!D14/12,2)</f>
        <v>0</v>
      </c>
      <c r="AM301" s="20">
        <f>MIN(AK301+AL301,Priority!E14)</f>
        <v>0</v>
      </c>
      <c r="AN301" s="20">
        <f>MIN(MAX(0,AK301+AL301-AM301),MAX(0,Overview!$B$11-SUM(I301,N301,S301,X301,AC301,AH301,AM301,AR301,AW301,BB301)-SUM(J301,O301,T301,Y301,AD301,AI301)))</f>
        <v>0</v>
      </c>
      <c r="AO301" s="20">
        <f t="shared" si="11"/>
        <v>0</v>
      </c>
      <c r="AP301" s="20">
        <f t="shared" si="23"/>
        <v>0</v>
      </c>
      <c r="AQ301" s="20">
        <f>ROUND(AP301*Priority!D15/12,2)</f>
        <v>0</v>
      </c>
      <c r="AR301" s="20">
        <f>MIN(AP301+AQ301,Priority!E15)</f>
        <v>0</v>
      </c>
      <c r="AS301" s="20">
        <f>MIN(MAX(0,AP301+AQ301-AR301),MAX(0,Overview!$B$11-SUM(I301,N301,S301,X301,AC301,AH301,AM301,AR301,AW301,BB301)-SUM(J301,O301,T301,Y301,AD301,AI301,AN301)))</f>
        <v>0</v>
      </c>
      <c r="AT301" s="20">
        <f t="shared" si="12"/>
        <v>0</v>
      </c>
      <c r="AU301" s="20">
        <f t="shared" si="24"/>
        <v>0</v>
      </c>
      <c r="AV301" s="20">
        <f>ROUND(AU301*Priority!D16/12,2)</f>
        <v>0</v>
      </c>
      <c r="AW301" s="20">
        <f>MIN(AU301+AV301,Priority!E16)</f>
        <v>0</v>
      </c>
      <c r="AX301" s="20">
        <f>MIN(MAX(0,AU301+AV301-AW301),MAX(0,Overview!$B$11-SUM(I301,N301,S301,X301,AC301,AH301,AM301,AR301,AW301,BB301)-SUM(J301,O301,T301,Y301,AD301,AI301,AN301,AS301)))</f>
        <v>0</v>
      </c>
      <c r="AY301" s="20">
        <f t="shared" si="13"/>
        <v>0</v>
      </c>
      <c r="AZ301" s="20">
        <f t="shared" si="25"/>
        <v>0</v>
      </c>
      <c r="BA301" s="20">
        <f>ROUND(AZ301*Priority!D17/12,2)</f>
        <v>0</v>
      </c>
      <c r="BB301" s="20">
        <f>MIN(AZ301+BA301,Priority!E17)</f>
        <v>0</v>
      </c>
      <c r="BC301" s="20">
        <f>MIN(MAX(0,AZ301+BA301-BB301),MAX(0,Overview!$B$11-SUM(I301,N301,S301,X301,AC301,AH301,AM301,AR301,AW301,BB301)-SUM(J301,O301,T301,Y301,AD301,AI301,AN301,AS301,AX301)))</f>
        <v>0</v>
      </c>
      <c r="BD301" s="20">
        <f t="shared" si="14"/>
        <v>0</v>
      </c>
    </row>
    <row r="302" ht="22.5" customHeight="1">
      <c r="A302" s="4">
        <v>295.0</v>
      </c>
      <c r="B302" s="20">
        <f t="shared" ref="B302:C302" si="317">SUM(G302,L302,Q302,V302,AA302,AF302,AK302,AP302,AU302,AZ302)</f>
        <v>0</v>
      </c>
      <c r="C302" s="20">
        <f t="shared" si="317"/>
        <v>0</v>
      </c>
      <c r="D302" s="20">
        <f t="shared" si="3"/>
        <v>0</v>
      </c>
      <c r="E302" s="20">
        <f t="shared" si="4"/>
        <v>0</v>
      </c>
      <c r="F302" s="20">
        <f>MAX(0,Overview!$B$11-D302)</f>
        <v>0</v>
      </c>
      <c r="G302" s="20">
        <f t="shared" si="16"/>
        <v>0</v>
      </c>
      <c r="H302" s="20">
        <f>ROUND(G302*Priority!D8/12,2)</f>
        <v>0</v>
      </c>
      <c r="I302" s="20">
        <f>MIN(G302+H302,Priority!E8)</f>
        <v>0</v>
      </c>
      <c r="J302" s="20">
        <f>MIN(MAX(0,G302+H302-I302),MAX(0,Overview!$B$11-SUM(I302,N302,S302,X302,AC302,AH302,AM302,AR302,AW302,BB302)))</f>
        <v>0</v>
      </c>
      <c r="K302" s="20">
        <f t="shared" si="5"/>
        <v>0</v>
      </c>
      <c r="L302" s="20">
        <f t="shared" si="17"/>
        <v>0</v>
      </c>
      <c r="M302" s="20">
        <f>ROUND(L302*Priority!D9/12,2)</f>
        <v>0</v>
      </c>
      <c r="N302" s="20">
        <f>MIN(L302+M302,Priority!E9)</f>
        <v>0</v>
      </c>
      <c r="O302" s="20">
        <f>MIN(MAX(0,L302+M302-N302),MAX(0,Overview!$B$11-SUM(I302,N302,S302,X302,AC302,AH302,AM302,AR302,AW302,BB302)-SUM(J302)))</f>
        <v>0</v>
      </c>
      <c r="P302" s="20">
        <f t="shared" si="6"/>
        <v>0</v>
      </c>
      <c r="Q302" s="20">
        <f t="shared" si="18"/>
        <v>0</v>
      </c>
      <c r="R302" s="20">
        <f>ROUND(Q302*Priority!D10/12,2)</f>
        <v>0</v>
      </c>
      <c r="S302" s="20">
        <f>MIN(Q302+R302,Priority!E10)</f>
        <v>0</v>
      </c>
      <c r="T302" s="20">
        <f>MIN(MAX(0,Q302+R302-S302),MAX(0,Overview!$B$11-SUM(I302,N302,S302,X302,AC302,AH302,AM302,AR302,AW302,BB302)-SUM(J302,O302)))</f>
        <v>0</v>
      </c>
      <c r="U302" s="20">
        <f t="shared" si="7"/>
        <v>0</v>
      </c>
      <c r="V302" s="20">
        <f t="shared" si="19"/>
        <v>0</v>
      </c>
      <c r="W302" s="20">
        <f>ROUND(V302*Priority!D11/12,2)</f>
        <v>0</v>
      </c>
      <c r="X302" s="20">
        <f>MIN(V302+W302,Priority!E11)</f>
        <v>0</v>
      </c>
      <c r="Y302" s="20">
        <f>MIN(MAX(0,V302+W302-X302),MAX(0,Overview!$B$11-SUM(I302,N302,S302,X302,AC302,AH302,AM302,AR302,AW302,BB302)-SUM(J302,O302,T302)))</f>
        <v>0</v>
      </c>
      <c r="Z302" s="20">
        <f t="shared" si="8"/>
        <v>0</v>
      </c>
      <c r="AA302" s="20">
        <f t="shared" si="20"/>
        <v>0</v>
      </c>
      <c r="AB302" s="20">
        <f>ROUND(AA302*Priority!D12/12,2)</f>
        <v>0</v>
      </c>
      <c r="AC302" s="20">
        <f>MIN(AA302+AB302,Priority!E12)</f>
        <v>0</v>
      </c>
      <c r="AD302" s="20">
        <f>MIN(MAX(0,AA302+AB302-AC302),MAX(0,Overview!$B$11-SUM(I302,N302,S302,X302,AC302,AH302,AM302,AR302,AW302,BB302)-SUM(J302,O302,T302,Y302)))</f>
        <v>0</v>
      </c>
      <c r="AE302" s="20">
        <f t="shared" si="9"/>
        <v>0</v>
      </c>
      <c r="AF302" s="20">
        <f t="shared" si="21"/>
        <v>0</v>
      </c>
      <c r="AG302" s="20">
        <f>ROUND(AF302*Priority!D13/12,2)</f>
        <v>0</v>
      </c>
      <c r="AH302" s="20">
        <f>MIN(AF302+AG302,Priority!E13)</f>
        <v>0</v>
      </c>
      <c r="AI302" s="20">
        <f>MIN(MAX(0,AF302+AG302-AH302),MAX(0,Overview!$B$11-SUM(I302,N302,S302,X302,AC302,AH302,AM302,AR302,AW302,BB302)-SUM(J302,O302,T302,Y302,AD302)))</f>
        <v>0</v>
      </c>
      <c r="AJ302" s="20">
        <f t="shared" si="10"/>
        <v>0</v>
      </c>
      <c r="AK302" s="20">
        <f t="shared" si="22"/>
        <v>0</v>
      </c>
      <c r="AL302" s="20">
        <f>ROUND(AK302*Priority!D14/12,2)</f>
        <v>0</v>
      </c>
      <c r="AM302" s="20">
        <f>MIN(AK302+AL302,Priority!E14)</f>
        <v>0</v>
      </c>
      <c r="AN302" s="20">
        <f>MIN(MAX(0,AK302+AL302-AM302),MAX(0,Overview!$B$11-SUM(I302,N302,S302,X302,AC302,AH302,AM302,AR302,AW302,BB302)-SUM(J302,O302,T302,Y302,AD302,AI302)))</f>
        <v>0</v>
      </c>
      <c r="AO302" s="20">
        <f t="shared" si="11"/>
        <v>0</v>
      </c>
      <c r="AP302" s="20">
        <f t="shared" si="23"/>
        <v>0</v>
      </c>
      <c r="AQ302" s="20">
        <f>ROUND(AP302*Priority!D15/12,2)</f>
        <v>0</v>
      </c>
      <c r="AR302" s="20">
        <f>MIN(AP302+AQ302,Priority!E15)</f>
        <v>0</v>
      </c>
      <c r="AS302" s="20">
        <f>MIN(MAX(0,AP302+AQ302-AR302),MAX(0,Overview!$B$11-SUM(I302,N302,S302,X302,AC302,AH302,AM302,AR302,AW302,BB302)-SUM(J302,O302,T302,Y302,AD302,AI302,AN302)))</f>
        <v>0</v>
      </c>
      <c r="AT302" s="20">
        <f t="shared" si="12"/>
        <v>0</v>
      </c>
      <c r="AU302" s="20">
        <f t="shared" si="24"/>
        <v>0</v>
      </c>
      <c r="AV302" s="20">
        <f>ROUND(AU302*Priority!D16/12,2)</f>
        <v>0</v>
      </c>
      <c r="AW302" s="20">
        <f>MIN(AU302+AV302,Priority!E16)</f>
        <v>0</v>
      </c>
      <c r="AX302" s="20">
        <f>MIN(MAX(0,AU302+AV302-AW302),MAX(0,Overview!$B$11-SUM(I302,N302,S302,X302,AC302,AH302,AM302,AR302,AW302,BB302)-SUM(J302,O302,T302,Y302,AD302,AI302,AN302,AS302)))</f>
        <v>0</v>
      </c>
      <c r="AY302" s="20">
        <f t="shared" si="13"/>
        <v>0</v>
      </c>
      <c r="AZ302" s="20">
        <f t="shared" si="25"/>
        <v>0</v>
      </c>
      <c r="BA302" s="20">
        <f>ROUND(AZ302*Priority!D17/12,2)</f>
        <v>0</v>
      </c>
      <c r="BB302" s="20">
        <f>MIN(AZ302+BA302,Priority!E17)</f>
        <v>0</v>
      </c>
      <c r="BC302" s="20">
        <f>MIN(MAX(0,AZ302+BA302-BB302),MAX(0,Overview!$B$11-SUM(I302,N302,S302,X302,AC302,AH302,AM302,AR302,AW302,BB302)-SUM(J302,O302,T302,Y302,AD302,AI302,AN302,AS302,AX302)))</f>
        <v>0</v>
      </c>
      <c r="BD302" s="20">
        <f t="shared" si="14"/>
        <v>0</v>
      </c>
    </row>
    <row r="303" ht="22.5" customHeight="1">
      <c r="A303" s="4">
        <v>296.0</v>
      </c>
      <c r="B303" s="20">
        <f t="shared" ref="B303:C303" si="318">SUM(G303,L303,Q303,V303,AA303,AF303,AK303,AP303,AU303,AZ303)</f>
        <v>0</v>
      </c>
      <c r="C303" s="20">
        <f t="shared" si="318"/>
        <v>0</v>
      </c>
      <c r="D303" s="20">
        <f t="shared" si="3"/>
        <v>0</v>
      </c>
      <c r="E303" s="20">
        <f t="shared" si="4"/>
        <v>0</v>
      </c>
      <c r="F303" s="20">
        <f>MAX(0,Overview!$B$11-D303)</f>
        <v>0</v>
      </c>
      <c r="G303" s="20">
        <f t="shared" si="16"/>
        <v>0</v>
      </c>
      <c r="H303" s="20">
        <f>ROUND(G303*Priority!D8/12,2)</f>
        <v>0</v>
      </c>
      <c r="I303" s="20">
        <f>MIN(G303+H303,Priority!E8)</f>
        <v>0</v>
      </c>
      <c r="J303" s="20">
        <f>MIN(MAX(0,G303+H303-I303),MAX(0,Overview!$B$11-SUM(I303,N303,S303,X303,AC303,AH303,AM303,AR303,AW303,BB303)))</f>
        <v>0</v>
      </c>
      <c r="K303" s="20">
        <f t="shared" si="5"/>
        <v>0</v>
      </c>
      <c r="L303" s="20">
        <f t="shared" si="17"/>
        <v>0</v>
      </c>
      <c r="M303" s="20">
        <f>ROUND(L303*Priority!D9/12,2)</f>
        <v>0</v>
      </c>
      <c r="N303" s="20">
        <f>MIN(L303+M303,Priority!E9)</f>
        <v>0</v>
      </c>
      <c r="O303" s="20">
        <f>MIN(MAX(0,L303+M303-N303),MAX(0,Overview!$B$11-SUM(I303,N303,S303,X303,AC303,AH303,AM303,AR303,AW303,BB303)-SUM(J303)))</f>
        <v>0</v>
      </c>
      <c r="P303" s="20">
        <f t="shared" si="6"/>
        <v>0</v>
      </c>
      <c r="Q303" s="20">
        <f t="shared" si="18"/>
        <v>0</v>
      </c>
      <c r="R303" s="20">
        <f>ROUND(Q303*Priority!D10/12,2)</f>
        <v>0</v>
      </c>
      <c r="S303" s="20">
        <f>MIN(Q303+R303,Priority!E10)</f>
        <v>0</v>
      </c>
      <c r="T303" s="20">
        <f>MIN(MAX(0,Q303+R303-S303),MAX(0,Overview!$B$11-SUM(I303,N303,S303,X303,AC303,AH303,AM303,AR303,AW303,BB303)-SUM(J303,O303)))</f>
        <v>0</v>
      </c>
      <c r="U303" s="20">
        <f t="shared" si="7"/>
        <v>0</v>
      </c>
      <c r="V303" s="20">
        <f t="shared" si="19"/>
        <v>0</v>
      </c>
      <c r="W303" s="20">
        <f>ROUND(V303*Priority!D11/12,2)</f>
        <v>0</v>
      </c>
      <c r="X303" s="20">
        <f>MIN(V303+W303,Priority!E11)</f>
        <v>0</v>
      </c>
      <c r="Y303" s="20">
        <f>MIN(MAX(0,V303+W303-X303),MAX(0,Overview!$B$11-SUM(I303,N303,S303,X303,AC303,AH303,AM303,AR303,AW303,BB303)-SUM(J303,O303,T303)))</f>
        <v>0</v>
      </c>
      <c r="Z303" s="20">
        <f t="shared" si="8"/>
        <v>0</v>
      </c>
      <c r="AA303" s="20">
        <f t="shared" si="20"/>
        <v>0</v>
      </c>
      <c r="AB303" s="20">
        <f>ROUND(AA303*Priority!D12/12,2)</f>
        <v>0</v>
      </c>
      <c r="AC303" s="20">
        <f>MIN(AA303+AB303,Priority!E12)</f>
        <v>0</v>
      </c>
      <c r="AD303" s="20">
        <f>MIN(MAX(0,AA303+AB303-AC303),MAX(0,Overview!$B$11-SUM(I303,N303,S303,X303,AC303,AH303,AM303,AR303,AW303,BB303)-SUM(J303,O303,T303,Y303)))</f>
        <v>0</v>
      </c>
      <c r="AE303" s="20">
        <f t="shared" si="9"/>
        <v>0</v>
      </c>
      <c r="AF303" s="20">
        <f t="shared" si="21"/>
        <v>0</v>
      </c>
      <c r="AG303" s="20">
        <f>ROUND(AF303*Priority!D13/12,2)</f>
        <v>0</v>
      </c>
      <c r="AH303" s="20">
        <f>MIN(AF303+AG303,Priority!E13)</f>
        <v>0</v>
      </c>
      <c r="AI303" s="20">
        <f>MIN(MAX(0,AF303+AG303-AH303),MAX(0,Overview!$B$11-SUM(I303,N303,S303,X303,AC303,AH303,AM303,AR303,AW303,BB303)-SUM(J303,O303,T303,Y303,AD303)))</f>
        <v>0</v>
      </c>
      <c r="AJ303" s="20">
        <f t="shared" si="10"/>
        <v>0</v>
      </c>
      <c r="AK303" s="20">
        <f t="shared" si="22"/>
        <v>0</v>
      </c>
      <c r="AL303" s="20">
        <f>ROUND(AK303*Priority!D14/12,2)</f>
        <v>0</v>
      </c>
      <c r="AM303" s="20">
        <f>MIN(AK303+AL303,Priority!E14)</f>
        <v>0</v>
      </c>
      <c r="AN303" s="20">
        <f>MIN(MAX(0,AK303+AL303-AM303),MAX(0,Overview!$B$11-SUM(I303,N303,S303,X303,AC303,AH303,AM303,AR303,AW303,BB303)-SUM(J303,O303,T303,Y303,AD303,AI303)))</f>
        <v>0</v>
      </c>
      <c r="AO303" s="20">
        <f t="shared" si="11"/>
        <v>0</v>
      </c>
      <c r="AP303" s="20">
        <f t="shared" si="23"/>
        <v>0</v>
      </c>
      <c r="AQ303" s="20">
        <f>ROUND(AP303*Priority!D15/12,2)</f>
        <v>0</v>
      </c>
      <c r="AR303" s="20">
        <f>MIN(AP303+AQ303,Priority!E15)</f>
        <v>0</v>
      </c>
      <c r="AS303" s="20">
        <f>MIN(MAX(0,AP303+AQ303-AR303),MAX(0,Overview!$B$11-SUM(I303,N303,S303,X303,AC303,AH303,AM303,AR303,AW303,BB303)-SUM(J303,O303,T303,Y303,AD303,AI303,AN303)))</f>
        <v>0</v>
      </c>
      <c r="AT303" s="20">
        <f t="shared" si="12"/>
        <v>0</v>
      </c>
      <c r="AU303" s="20">
        <f t="shared" si="24"/>
        <v>0</v>
      </c>
      <c r="AV303" s="20">
        <f>ROUND(AU303*Priority!D16/12,2)</f>
        <v>0</v>
      </c>
      <c r="AW303" s="20">
        <f>MIN(AU303+AV303,Priority!E16)</f>
        <v>0</v>
      </c>
      <c r="AX303" s="20">
        <f>MIN(MAX(0,AU303+AV303-AW303),MAX(0,Overview!$B$11-SUM(I303,N303,S303,X303,AC303,AH303,AM303,AR303,AW303,BB303)-SUM(J303,O303,T303,Y303,AD303,AI303,AN303,AS303)))</f>
        <v>0</v>
      </c>
      <c r="AY303" s="20">
        <f t="shared" si="13"/>
        <v>0</v>
      </c>
      <c r="AZ303" s="20">
        <f t="shared" si="25"/>
        <v>0</v>
      </c>
      <c r="BA303" s="20">
        <f>ROUND(AZ303*Priority!D17/12,2)</f>
        <v>0</v>
      </c>
      <c r="BB303" s="20">
        <f>MIN(AZ303+BA303,Priority!E17)</f>
        <v>0</v>
      </c>
      <c r="BC303" s="20">
        <f>MIN(MAX(0,AZ303+BA303-BB303),MAX(0,Overview!$B$11-SUM(I303,N303,S303,X303,AC303,AH303,AM303,AR303,AW303,BB303)-SUM(J303,O303,T303,Y303,AD303,AI303,AN303,AS303,AX303)))</f>
        <v>0</v>
      </c>
      <c r="BD303" s="20">
        <f t="shared" si="14"/>
        <v>0</v>
      </c>
    </row>
    <row r="304" ht="22.5" customHeight="1">
      <c r="A304" s="4">
        <v>297.0</v>
      </c>
      <c r="B304" s="20">
        <f t="shared" ref="B304:C304" si="319">SUM(G304,L304,Q304,V304,AA304,AF304,AK304,AP304,AU304,AZ304)</f>
        <v>0</v>
      </c>
      <c r="C304" s="20">
        <f t="shared" si="319"/>
        <v>0</v>
      </c>
      <c r="D304" s="20">
        <f t="shared" si="3"/>
        <v>0</v>
      </c>
      <c r="E304" s="20">
        <f t="shared" si="4"/>
        <v>0</v>
      </c>
      <c r="F304" s="20">
        <f>MAX(0,Overview!$B$11-D304)</f>
        <v>0</v>
      </c>
      <c r="G304" s="20">
        <f t="shared" si="16"/>
        <v>0</v>
      </c>
      <c r="H304" s="20">
        <f>ROUND(G304*Priority!D8/12,2)</f>
        <v>0</v>
      </c>
      <c r="I304" s="20">
        <f>MIN(G304+H304,Priority!E8)</f>
        <v>0</v>
      </c>
      <c r="J304" s="20">
        <f>MIN(MAX(0,G304+H304-I304),MAX(0,Overview!$B$11-SUM(I304,N304,S304,X304,AC304,AH304,AM304,AR304,AW304,BB304)))</f>
        <v>0</v>
      </c>
      <c r="K304" s="20">
        <f t="shared" si="5"/>
        <v>0</v>
      </c>
      <c r="L304" s="20">
        <f t="shared" si="17"/>
        <v>0</v>
      </c>
      <c r="M304" s="20">
        <f>ROUND(L304*Priority!D9/12,2)</f>
        <v>0</v>
      </c>
      <c r="N304" s="20">
        <f>MIN(L304+M304,Priority!E9)</f>
        <v>0</v>
      </c>
      <c r="O304" s="20">
        <f>MIN(MAX(0,L304+M304-N304),MAX(0,Overview!$B$11-SUM(I304,N304,S304,X304,AC304,AH304,AM304,AR304,AW304,BB304)-SUM(J304)))</f>
        <v>0</v>
      </c>
      <c r="P304" s="20">
        <f t="shared" si="6"/>
        <v>0</v>
      </c>
      <c r="Q304" s="20">
        <f t="shared" si="18"/>
        <v>0</v>
      </c>
      <c r="R304" s="20">
        <f>ROUND(Q304*Priority!D10/12,2)</f>
        <v>0</v>
      </c>
      <c r="S304" s="20">
        <f>MIN(Q304+R304,Priority!E10)</f>
        <v>0</v>
      </c>
      <c r="T304" s="20">
        <f>MIN(MAX(0,Q304+R304-S304),MAX(0,Overview!$B$11-SUM(I304,N304,S304,X304,AC304,AH304,AM304,AR304,AW304,BB304)-SUM(J304,O304)))</f>
        <v>0</v>
      </c>
      <c r="U304" s="20">
        <f t="shared" si="7"/>
        <v>0</v>
      </c>
      <c r="V304" s="20">
        <f t="shared" si="19"/>
        <v>0</v>
      </c>
      <c r="W304" s="20">
        <f>ROUND(V304*Priority!D11/12,2)</f>
        <v>0</v>
      </c>
      <c r="X304" s="20">
        <f>MIN(V304+W304,Priority!E11)</f>
        <v>0</v>
      </c>
      <c r="Y304" s="20">
        <f>MIN(MAX(0,V304+W304-X304),MAX(0,Overview!$B$11-SUM(I304,N304,S304,X304,AC304,AH304,AM304,AR304,AW304,BB304)-SUM(J304,O304,T304)))</f>
        <v>0</v>
      </c>
      <c r="Z304" s="20">
        <f t="shared" si="8"/>
        <v>0</v>
      </c>
      <c r="AA304" s="20">
        <f t="shared" si="20"/>
        <v>0</v>
      </c>
      <c r="AB304" s="20">
        <f>ROUND(AA304*Priority!D12/12,2)</f>
        <v>0</v>
      </c>
      <c r="AC304" s="20">
        <f>MIN(AA304+AB304,Priority!E12)</f>
        <v>0</v>
      </c>
      <c r="AD304" s="20">
        <f>MIN(MAX(0,AA304+AB304-AC304),MAX(0,Overview!$B$11-SUM(I304,N304,S304,X304,AC304,AH304,AM304,AR304,AW304,BB304)-SUM(J304,O304,T304,Y304)))</f>
        <v>0</v>
      </c>
      <c r="AE304" s="20">
        <f t="shared" si="9"/>
        <v>0</v>
      </c>
      <c r="AF304" s="20">
        <f t="shared" si="21"/>
        <v>0</v>
      </c>
      <c r="AG304" s="20">
        <f>ROUND(AF304*Priority!D13/12,2)</f>
        <v>0</v>
      </c>
      <c r="AH304" s="20">
        <f>MIN(AF304+AG304,Priority!E13)</f>
        <v>0</v>
      </c>
      <c r="AI304" s="20">
        <f>MIN(MAX(0,AF304+AG304-AH304),MAX(0,Overview!$B$11-SUM(I304,N304,S304,X304,AC304,AH304,AM304,AR304,AW304,BB304)-SUM(J304,O304,T304,Y304,AD304)))</f>
        <v>0</v>
      </c>
      <c r="AJ304" s="20">
        <f t="shared" si="10"/>
        <v>0</v>
      </c>
      <c r="AK304" s="20">
        <f t="shared" si="22"/>
        <v>0</v>
      </c>
      <c r="AL304" s="20">
        <f>ROUND(AK304*Priority!D14/12,2)</f>
        <v>0</v>
      </c>
      <c r="AM304" s="20">
        <f>MIN(AK304+AL304,Priority!E14)</f>
        <v>0</v>
      </c>
      <c r="AN304" s="20">
        <f>MIN(MAX(0,AK304+AL304-AM304),MAX(0,Overview!$B$11-SUM(I304,N304,S304,X304,AC304,AH304,AM304,AR304,AW304,BB304)-SUM(J304,O304,T304,Y304,AD304,AI304)))</f>
        <v>0</v>
      </c>
      <c r="AO304" s="20">
        <f t="shared" si="11"/>
        <v>0</v>
      </c>
      <c r="AP304" s="20">
        <f t="shared" si="23"/>
        <v>0</v>
      </c>
      <c r="AQ304" s="20">
        <f>ROUND(AP304*Priority!D15/12,2)</f>
        <v>0</v>
      </c>
      <c r="AR304" s="20">
        <f>MIN(AP304+AQ304,Priority!E15)</f>
        <v>0</v>
      </c>
      <c r="AS304" s="20">
        <f>MIN(MAX(0,AP304+AQ304-AR304),MAX(0,Overview!$B$11-SUM(I304,N304,S304,X304,AC304,AH304,AM304,AR304,AW304,BB304)-SUM(J304,O304,T304,Y304,AD304,AI304,AN304)))</f>
        <v>0</v>
      </c>
      <c r="AT304" s="20">
        <f t="shared" si="12"/>
        <v>0</v>
      </c>
      <c r="AU304" s="20">
        <f t="shared" si="24"/>
        <v>0</v>
      </c>
      <c r="AV304" s="20">
        <f>ROUND(AU304*Priority!D16/12,2)</f>
        <v>0</v>
      </c>
      <c r="AW304" s="20">
        <f>MIN(AU304+AV304,Priority!E16)</f>
        <v>0</v>
      </c>
      <c r="AX304" s="20">
        <f>MIN(MAX(0,AU304+AV304-AW304),MAX(0,Overview!$B$11-SUM(I304,N304,S304,X304,AC304,AH304,AM304,AR304,AW304,BB304)-SUM(J304,O304,T304,Y304,AD304,AI304,AN304,AS304)))</f>
        <v>0</v>
      </c>
      <c r="AY304" s="20">
        <f t="shared" si="13"/>
        <v>0</v>
      </c>
      <c r="AZ304" s="20">
        <f t="shared" si="25"/>
        <v>0</v>
      </c>
      <c r="BA304" s="20">
        <f>ROUND(AZ304*Priority!D17/12,2)</f>
        <v>0</v>
      </c>
      <c r="BB304" s="20">
        <f>MIN(AZ304+BA304,Priority!E17)</f>
        <v>0</v>
      </c>
      <c r="BC304" s="20">
        <f>MIN(MAX(0,AZ304+BA304-BB304),MAX(0,Overview!$B$11-SUM(I304,N304,S304,X304,AC304,AH304,AM304,AR304,AW304,BB304)-SUM(J304,O304,T304,Y304,AD304,AI304,AN304,AS304,AX304)))</f>
        <v>0</v>
      </c>
      <c r="BD304" s="20">
        <f t="shared" si="14"/>
        <v>0</v>
      </c>
    </row>
    <row r="305" ht="22.5" customHeight="1">
      <c r="A305" s="4">
        <v>298.0</v>
      </c>
      <c r="B305" s="20">
        <f t="shared" ref="B305:C305" si="320">SUM(G305,L305,Q305,V305,AA305,AF305,AK305,AP305,AU305,AZ305)</f>
        <v>0</v>
      </c>
      <c r="C305" s="20">
        <f t="shared" si="320"/>
        <v>0</v>
      </c>
      <c r="D305" s="20">
        <f t="shared" si="3"/>
        <v>0</v>
      </c>
      <c r="E305" s="20">
        <f t="shared" si="4"/>
        <v>0</v>
      </c>
      <c r="F305" s="20">
        <f>MAX(0,Overview!$B$11-D305)</f>
        <v>0</v>
      </c>
      <c r="G305" s="20">
        <f t="shared" si="16"/>
        <v>0</v>
      </c>
      <c r="H305" s="20">
        <f>ROUND(G305*Priority!D8/12,2)</f>
        <v>0</v>
      </c>
      <c r="I305" s="20">
        <f>MIN(G305+H305,Priority!E8)</f>
        <v>0</v>
      </c>
      <c r="J305" s="20">
        <f>MIN(MAX(0,G305+H305-I305),MAX(0,Overview!$B$11-SUM(I305,N305,S305,X305,AC305,AH305,AM305,AR305,AW305,BB305)))</f>
        <v>0</v>
      </c>
      <c r="K305" s="20">
        <f t="shared" si="5"/>
        <v>0</v>
      </c>
      <c r="L305" s="20">
        <f t="shared" si="17"/>
        <v>0</v>
      </c>
      <c r="M305" s="20">
        <f>ROUND(L305*Priority!D9/12,2)</f>
        <v>0</v>
      </c>
      <c r="N305" s="20">
        <f>MIN(L305+M305,Priority!E9)</f>
        <v>0</v>
      </c>
      <c r="O305" s="20">
        <f>MIN(MAX(0,L305+M305-N305),MAX(0,Overview!$B$11-SUM(I305,N305,S305,X305,AC305,AH305,AM305,AR305,AW305,BB305)-SUM(J305)))</f>
        <v>0</v>
      </c>
      <c r="P305" s="20">
        <f t="shared" si="6"/>
        <v>0</v>
      </c>
      <c r="Q305" s="20">
        <f t="shared" si="18"/>
        <v>0</v>
      </c>
      <c r="R305" s="20">
        <f>ROUND(Q305*Priority!D10/12,2)</f>
        <v>0</v>
      </c>
      <c r="S305" s="20">
        <f>MIN(Q305+R305,Priority!E10)</f>
        <v>0</v>
      </c>
      <c r="T305" s="20">
        <f>MIN(MAX(0,Q305+R305-S305),MAX(0,Overview!$B$11-SUM(I305,N305,S305,X305,AC305,AH305,AM305,AR305,AW305,BB305)-SUM(J305,O305)))</f>
        <v>0</v>
      </c>
      <c r="U305" s="20">
        <f t="shared" si="7"/>
        <v>0</v>
      </c>
      <c r="V305" s="20">
        <f t="shared" si="19"/>
        <v>0</v>
      </c>
      <c r="W305" s="20">
        <f>ROUND(V305*Priority!D11/12,2)</f>
        <v>0</v>
      </c>
      <c r="X305" s="20">
        <f>MIN(V305+W305,Priority!E11)</f>
        <v>0</v>
      </c>
      <c r="Y305" s="20">
        <f>MIN(MAX(0,V305+W305-X305),MAX(0,Overview!$B$11-SUM(I305,N305,S305,X305,AC305,AH305,AM305,AR305,AW305,BB305)-SUM(J305,O305,T305)))</f>
        <v>0</v>
      </c>
      <c r="Z305" s="20">
        <f t="shared" si="8"/>
        <v>0</v>
      </c>
      <c r="AA305" s="20">
        <f t="shared" si="20"/>
        <v>0</v>
      </c>
      <c r="AB305" s="20">
        <f>ROUND(AA305*Priority!D12/12,2)</f>
        <v>0</v>
      </c>
      <c r="AC305" s="20">
        <f>MIN(AA305+AB305,Priority!E12)</f>
        <v>0</v>
      </c>
      <c r="AD305" s="20">
        <f>MIN(MAX(0,AA305+AB305-AC305),MAX(0,Overview!$B$11-SUM(I305,N305,S305,X305,AC305,AH305,AM305,AR305,AW305,BB305)-SUM(J305,O305,T305,Y305)))</f>
        <v>0</v>
      </c>
      <c r="AE305" s="20">
        <f t="shared" si="9"/>
        <v>0</v>
      </c>
      <c r="AF305" s="20">
        <f t="shared" si="21"/>
        <v>0</v>
      </c>
      <c r="AG305" s="20">
        <f>ROUND(AF305*Priority!D13/12,2)</f>
        <v>0</v>
      </c>
      <c r="AH305" s="20">
        <f>MIN(AF305+AG305,Priority!E13)</f>
        <v>0</v>
      </c>
      <c r="AI305" s="20">
        <f>MIN(MAX(0,AF305+AG305-AH305),MAX(0,Overview!$B$11-SUM(I305,N305,S305,X305,AC305,AH305,AM305,AR305,AW305,BB305)-SUM(J305,O305,T305,Y305,AD305)))</f>
        <v>0</v>
      </c>
      <c r="AJ305" s="20">
        <f t="shared" si="10"/>
        <v>0</v>
      </c>
      <c r="AK305" s="20">
        <f t="shared" si="22"/>
        <v>0</v>
      </c>
      <c r="AL305" s="20">
        <f>ROUND(AK305*Priority!D14/12,2)</f>
        <v>0</v>
      </c>
      <c r="AM305" s="20">
        <f>MIN(AK305+AL305,Priority!E14)</f>
        <v>0</v>
      </c>
      <c r="AN305" s="20">
        <f>MIN(MAX(0,AK305+AL305-AM305),MAX(0,Overview!$B$11-SUM(I305,N305,S305,X305,AC305,AH305,AM305,AR305,AW305,BB305)-SUM(J305,O305,T305,Y305,AD305,AI305)))</f>
        <v>0</v>
      </c>
      <c r="AO305" s="20">
        <f t="shared" si="11"/>
        <v>0</v>
      </c>
      <c r="AP305" s="20">
        <f t="shared" si="23"/>
        <v>0</v>
      </c>
      <c r="AQ305" s="20">
        <f>ROUND(AP305*Priority!D15/12,2)</f>
        <v>0</v>
      </c>
      <c r="AR305" s="20">
        <f>MIN(AP305+AQ305,Priority!E15)</f>
        <v>0</v>
      </c>
      <c r="AS305" s="20">
        <f>MIN(MAX(0,AP305+AQ305-AR305),MAX(0,Overview!$B$11-SUM(I305,N305,S305,X305,AC305,AH305,AM305,AR305,AW305,BB305)-SUM(J305,O305,T305,Y305,AD305,AI305,AN305)))</f>
        <v>0</v>
      </c>
      <c r="AT305" s="20">
        <f t="shared" si="12"/>
        <v>0</v>
      </c>
      <c r="AU305" s="20">
        <f t="shared" si="24"/>
        <v>0</v>
      </c>
      <c r="AV305" s="20">
        <f>ROUND(AU305*Priority!D16/12,2)</f>
        <v>0</v>
      </c>
      <c r="AW305" s="20">
        <f>MIN(AU305+AV305,Priority!E16)</f>
        <v>0</v>
      </c>
      <c r="AX305" s="20">
        <f>MIN(MAX(0,AU305+AV305-AW305),MAX(0,Overview!$B$11-SUM(I305,N305,S305,X305,AC305,AH305,AM305,AR305,AW305,BB305)-SUM(J305,O305,T305,Y305,AD305,AI305,AN305,AS305)))</f>
        <v>0</v>
      </c>
      <c r="AY305" s="20">
        <f t="shared" si="13"/>
        <v>0</v>
      </c>
      <c r="AZ305" s="20">
        <f t="shared" si="25"/>
        <v>0</v>
      </c>
      <c r="BA305" s="20">
        <f>ROUND(AZ305*Priority!D17/12,2)</f>
        <v>0</v>
      </c>
      <c r="BB305" s="20">
        <f>MIN(AZ305+BA305,Priority!E17)</f>
        <v>0</v>
      </c>
      <c r="BC305" s="20">
        <f>MIN(MAX(0,AZ305+BA305-BB305),MAX(0,Overview!$B$11-SUM(I305,N305,S305,X305,AC305,AH305,AM305,AR305,AW305,BB305)-SUM(J305,O305,T305,Y305,AD305,AI305,AN305,AS305,AX305)))</f>
        <v>0</v>
      </c>
      <c r="BD305" s="20">
        <f t="shared" si="14"/>
        <v>0</v>
      </c>
    </row>
    <row r="306" ht="22.5" customHeight="1">
      <c r="A306" s="4">
        <v>299.0</v>
      </c>
      <c r="B306" s="20">
        <f t="shared" ref="B306:C306" si="321">SUM(G306,L306,Q306,V306,AA306,AF306,AK306,AP306,AU306,AZ306)</f>
        <v>0</v>
      </c>
      <c r="C306" s="20">
        <f t="shared" si="321"/>
        <v>0</v>
      </c>
      <c r="D306" s="20">
        <f t="shared" si="3"/>
        <v>0</v>
      </c>
      <c r="E306" s="20">
        <f t="shared" si="4"/>
        <v>0</v>
      </c>
      <c r="F306" s="20">
        <f>MAX(0,Overview!$B$11-D306)</f>
        <v>0</v>
      </c>
      <c r="G306" s="20">
        <f t="shared" si="16"/>
        <v>0</v>
      </c>
      <c r="H306" s="20">
        <f>ROUND(G306*Priority!D8/12,2)</f>
        <v>0</v>
      </c>
      <c r="I306" s="20">
        <f>MIN(G306+H306,Priority!E8)</f>
        <v>0</v>
      </c>
      <c r="J306" s="20">
        <f>MIN(MAX(0,G306+H306-I306),MAX(0,Overview!$B$11-SUM(I306,N306,S306,X306,AC306,AH306,AM306,AR306,AW306,BB306)))</f>
        <v>0</v>
      </c>
      <c r="K306" s="20">
        <f t="shared" si="5"/>
        <v>0</v>
      </c>
      <c r="L306" s="20">
        <f t="shared" si="17"/>
        <v>0</v>
      </c>
      <c r="M306" s="20">
        <f>ROUND(L306*Priority!D9/12,2)</f>
        <v>0</v>
      </c>
      <c r="N306" s="20">
        <f>MIN(L306+M306,Priority!E9)</f>
        <v>0</v>
      </c>
      <c r="O306" s="20">
        <f>MIN(MAX(0,L306+M306-N306),MAX(0,Overview!$B$11-SUM(I306,N306,S306,X306,AC306,AH306,AM306,AR306,AW306,BB306)-SUM(J306)))</f>
        <v>0</v>
      </c>
      <c r="P306" s="20">
        <f t="shared" si="6"/>
        <v>0</v>
      </c>
      <c r="Q306" s="20">
        <f t="shared" si="18"/>
        <v>0</v>
      </c>
      <c r="R306" s="20">
        <f>ROUND(Q306*Priority!D10/12,2)</f>
        <v>0</v>
      </c>
      <c r="S306" s="20">
        <f>MIN(Q306+R306,Priority!E10)</f>
        <v>0</v>
      </c>
      <c r="T306" s="20">
        <f>MIN(MAX(0,Q306+R306-S306),MAX(0,Overview!$B$11-SUM(I306,N306,S306,X306,AC306,AH306,AM306,AR306,AW306,BB306)-SUM(J306,O306)))</f>
        <v>0</v>
      </c>
      <c r="U306" s="20">
        <f t="shared" si="7"/>
        <v>0</v>
      </c>
      <c r="V306" s="20">
        <f t="shared" si="19"/>
        <v>0</v>
      </c>
      <c r="W306" s="20">
        <f>ROUND(V306*Priority!D11/12,2)</f>
        <v>0</v>
      </c>
      <c r="X306" s="20">
        <f>MIN(V306+W306,Priority!E11)</f>
        <v>0</v>
      </c>
      <c r="Y306" s="20">
        <f>MIN(MAX(0,V306+W306-X306),MAX(0,Overview!$B$11-SUM(I306,N306,S306,X306,AC306,AH306,AM306,AR306,AW306,BB306)-SUM(J306,O306,T306)))</f>
        <v>0</v>
      </c>
      <c r="Z306" s="20">
        <f t="shared" si="8"/>
        <v>0</v>
      </c>
      <c r="AA306" s="20">
        <f t="shared" si="20"/>
        <v>0</v>
      </c>
      <c r="AB306" s="20">
        <f>ROUND(AA306*Priority!D12/12,2)</f>
        <v>0</v>
      </c>
      <c r="AC306" s="20">
        <f>MIN(AA306+AB306,Priority!E12)</f>
        <v>0</v>
      </c>
      <c r="AD306" s="20">
        <f>MIN(MAX(0,AA306+AB306-AC306),MAX(0,Overview!$B$11-SUM(I306,N306,S306,X306,AC306,AH306,AM306,AR306,AW306,BB306)-SUM(J306,O306,T306,Y306)))</f>
        <v>0</v>
      </c>
      <c r="AE306" s="20">
        <f t="shared" si="9"/>
        <v>0</v>
      </c>
      <c r="AF306" s="20">
        <f t="shared" si="21"/>
        <v>0</v>
      </c>
      <c r="AG306" s="20">
        <f>ROUND(AF306*Priority!D13/12,2)</f>
        <v>0</v>
      </c>
      <c r="AH306" s="20">
        <f>MIN(AF306+AG306,Priority!E13)</f>
        <v>0</v>
      </c>
      <c r="AI306" s="20">
        <f>MIN(MAX(0,AF306+AG306-AH306),MAX(0,Overview!$B$11-SUM(I306,N306,S306,X306,AC306,AH306,AM306,AR306,AW306,BB306)-SUM(J306,O306,T306,Y306,AD306)))</f>
        <v>0</v>
      </c>
      <c r="AJ306" s="20">
        <f t="shared" si="10"/>
        <v>0</v>
      </c>
      <c r="AK306" s="20">
        <f t="shared" si="22"/>
        <v>0</v>
      </c>
      <c r="AL306" s="20">
        <f>ROUND(AK306*Priority!D14/12,2)</f>
        <v>0</v>
      </c>
      <c r="AM306" s="20">
        <f>MIN(AK306+AL306,Priority!E14)</f>
        <v>0</v>
      </c>
      <c r="AN306" s="20">
        <f>MIN(MAX(0,AK306+AL306-AM306),MAX(0,Overview!$B$11-SUM(I306,N306,S306,X306,AC306,AH306,AM306,AR306,AW306,BB306)-SUM(J306,O306,T306,Y306,AD306,AI306)))</f>
        <v>0</v>
      </c>
      <c r="AO306" s="20">
        <f t="shared" si="11"/>
        <v>0</v>
      </c>
      <c r="AP306" s="20">
        <f t="shared" si="23"/>
        <v>0</v>
      </c>
      <c r="AQ306" s="20">
        <f>ROUND(AP306*Priority!D15/12,2)</f>
        <v>0</v>
      </c>
      <c r="AR306" s="20">
        <f>MIN(AP306+AQ306,Priority!E15)</f>
        <v>0</v>
      </c>
      <c r="AS306" s="20">
        <f>MIN(MAX(0,AP306+AQ306-AR306),MAX(0,Overview!$B$11-SUM(I306,N306,S306,X306,AC306,AH306,AM306,AR306,AW306,BB306)-SUM(J306,O306,T306,Y306,AD306,AI306,AN306)))</f>
        <v>0</v>
      </c>
      <c r="AT306" s="20">
        <f t="shared" si="12"/>
        <v>0</v>
      </c>
      <c r="AU306" s="20">
        <f t="shared" si="24"/>
        <v>0</v>
      </c>
      <c r="AV306" s="20">
        <f>ROUND(AU306*Priority!D16/12,2)</f>
        <v>0</v>
      </c>
      <c r="AW306" s="20">
        <f>MIN(AU306+AV306,Priority!E16)</f>
        <v>0</v>
      </c>
      <c r="AX306" s="20">
        <f>MIN(MAX(0,AU306+AV306-AW306),MAX(0,Overview!$B$11-SUM(I306,N306,S306,X306,AC306,AH306,AM306,AR306,AW306,BB306)-SUM(J306,O306,T306,Y306,AD306,AI306,AN306,AS306)))</f>
        <v>0</v>
      </c>
      <c r="AY306" s="20">
        <f t="shared" si="13"/>
        <v>0</v>
      </c>
      <c r="AZ306" s="20">
        <f t="shared" si="25"/>
        <v>0</v>
      </c>
      <c r="BA306" s="20">
        <f>ROUND(AZ306*Priority!D17/12,2)</f>
        <v>0</v>
      </c>
      <c r="BB306" s="20">
        <f>MIN(AZ306+BA306,Priority!E17)</f>
        <v>0</v>
      </c>
      <c r="BC306" s="20">
        <f>MIN(MAX(0,AZ306+BA306-BB306),MAX(0,Overview!$B$11-SUM(I306,N306,S306,X306,AC306,AH306,AM306,AR306,AW306,BB306)-SUM(J306,O306,T306,Y306,AD306,AI306,AN306,AS306,AX306)))</f>
        <v>0</v>
      </c>
      <c r="BD306" s="20">
        <f t="shared" si="14"/>
        <v>0</v>
      </c>
    </row>
    <row r="307" ht="22.5" customHeight="1">
      <c r="A307" s="4">
        <v>300.0</v>
      </c>
      <c r="B307" s="20">
        <f t="shared" ref="B307:C307" si="322">SUM(G307,L307,Q307,V307,AA307,AF307,AK307,AP307,AU307,AZ307)</f>
        <v>0</v>
      </c>
      <c r="C307" s="20">
        <f t="shared" si="322"/>
        <v>0</v>
      </c>
      <c r="D307" s="20">
        <f t="shared" si="3"/>
        <v>0</v>
      </c>
      <c r="E307" s="20">
        <f t="shared" si="4"/>
        <v>0</v>
      </c>
      <c r="F307" s="20">
        <f>MAX(0,Overview!$B$11-D307)</f>
        <v>0</v>
      </c>
      <c r="G307" s="20">
        <f t="shared" si="16"/>
        <v>0</v>
      </c>
      <c r="H307" s="20">
        <f>ROUND(G307*Priority!D8/12,2)</f>
        <v>0</v>
      </c>
      <c r="I307" s="20">
        <f>MIN(G307+H307,Priority!E8)</f>
        <v>0</v>
      </c>
      <c r="J307" s="20">
        <f>MIN(MAX(0,G307+H307-I307),MAX(0,Overview!$B$11-SUM(I307,N307,S307,X307,AC307,AH307,AM307,AR307,AW307,BB307)))</f>
        <v>0</v>
      </c>
      <c r="K307" s="20">
        <f t="shared" si="5"/>
        <v>0</v>
      </c>
      <c r="L307" s="20">
        <f t="shared" si="17"/>
        <v>0</v>
      </c>
      <c r="M307" s="20">
        <f>ROUND(L307*Priority!D9/12,2)</f>
        <v>0</v>
      </c>
      <c r="N307" s="20">
        <f>MIN(L307+M307,Priority!E9)</f>
        <v>0</v>
      </c>
      <c r="O307" s="20">
        <f>MIN(MAX(0,L307+M307-N307),MAX(0,Overview!$B$11-SUM(I307,N307,S307,X307,AC307,AH307,AM307,AR307,AW307,BB307)-SUM(J307)))</f>
        <v>0</v>
      </c>
      <c r="P307" s="20">
        <f t="shared" si="6"/>
        <v>0</v>
      </c>
      <c r="Q307" s="20">
        <f t="shared" si="18"/>
        <v>0</v>
      </c>
      <c r="R307" s="20">
        <f>ROUND(Q307*Priority!D10/12,2)</f>
        <v>0</v>
      </c>
      <c r="S307" s="20">
        <f>MIN(Q307+R307,Priority!E10)</f>
        <v>0</v>
      </c>
      <c r="T307" s="20">
        <f>MIN(MAX(0,Q307+R307-S307),MAX(0,Overview!$B$11-SUM(I307,N307,S307,X307,AC307,AH307,AM307,AR307,AW307,BB307)-SUM(J307,O307)))</f>
        <v>0</v>
      </c>
      <c r="U307" s="20">
        <f t="shared" si="7"/>
        <v>0</v>
      </c>
      <c r="V307" s="20">
        <f t="shared" si="19"/>
        <v>0</v>
      </c>
      <c r="W307" s="20">
        <f>ROUND(V307*Priority!D11/12,2)</f>
        <v>0</v>
      </c>
      <c r="X307" s="20">
        <f>MIN(V307+W307,Priority!E11)</f>
        <v>0</v>
      </c>
      <c r="Y307" s="20">
        <f>MIN(MAX(0,V307+W307-X307),MAX(0,Overview!$B$11-SUM(I307,N307,S307,X307,AC307,AH307,AM307,AR307,AW307,BB307)-SUM(J307,O307,T307)))</f>
        <v>0</v>
      </c>
      <c r="Z307" s="20">
        <f t="shared" si="8"/>
        <v>0</v>
      </c>
      <c r="AA307" s="20">
        <f t="shared" si="20"/>
        <v>0</v>
      </c>
      <c r="AB307" s="20">
        <f>ROUND(AA307*Priority!D12/12,2)</f>
        <v>0</v>
      </c>
      <c r="AC307" s="20">
        <f>MIN(AA307+AB307,Priority!E12)</f>
        <v>0</v>
      </c>
      <c r="AD307" s="20">
        <f>MIN(MAX(0,AA307+AB307-AC307),MAX(0,Overview!$B$11-SUM(I307,N307,S307,X307,AC307,AH307,AM307,AR307,AW307,BB307)-SUM(J307,O307,T307,Y307)))</f>
        <v>0</v>
      </c>
      <c r="AE307" s="20">
        <f t="shared" si="9"/>
        <v>0</v>
      </c>
      <c r="AF307" s="20">
        <f t="shared" si="21"/>
        <v>0</v>
      </c>
      <c r="AG307" s="20">
        <f>ROUND(AF307*Priority!D13/12,2)</f>
        <v>0</v>
      </c>
      <c r="AH307" s="20">
        <f>MIN(AF307+AG307,Priority!E13)</f>
        <v>0</v>
      </c>
      <c r="AI307" s="20">
        <f>MIN(MAX(0,AF307+AG307-AH307),MAX(0,Overview!$B$11-SUM(I307,N307,S307,X307,AC307,AH307,AM307,AR307,AW307,BB307)-SUM(J307,O307,T307,Y307,AD307)))</f>
        <v>0</v>
      </c>
      <c r="AJ307" s="20">
        <f t="shared" si="10"/>
        <v>0</v>
      </c>
      <c r="AK307" s="20">
        <f t="shared" si="22"/>
        <v>0</v>
      </c>
      <c r="AL307" s="20">
        <f>ROUND(AK307*Priority!D14/12,2)</f>
        <v>0</v>
      </c>
      <c r="AM307" s="20">
        <f>MIN(AK307+AL307,Priority!E14)</f>
        <v>0</v>
      </c>
      <c r="AN307" s="20">
        <f>MIN(MAX(0,AK307+AL307-AM307),MAX(0,Overview!$B$11-SUM(I307,N307,S307,X307,AC307,AH307,AM307,AR307,AW307,BB307)-SUM(J307,O307,T307,Y307,AD307,AI307)))</f>
        <v>0</v>
      </c>
      <c r="AO307" s="20">
        <f t="shared" si="11"/>
        <v>0</v>
      </c>
      <c r="AP307" s="20">
        <f t="shared" si="23"/>
        <v>0</v>
      </c>
      <c r="AQ307" s="20">
        <f>ROUND(AP307*Priority!D15/12,2)</f>
        <v>0</v>
      </c>
      <c r="AR307" s="20">
        <f>MIN(AP307+AQ307,Priority!E15)</f>
        <v>0</v>
      </c>
      <c r="AS307" s="20">
        <f>MIN(MAX(0,AP307+AQ307-AR307),MAX(0,Overview!$B$11-SUM(I307,N307,S307,X307,AC307,AH307,AM307,AR307,AW307,BB307)-SUM(J307,O307,T307,Y307,AD307,AI307,AN307)))</f>
        <v>0</v>
      </c>
      <c r="AT307" s="20">
        <f t="shared" si="12"/>
        <v>0</v>
      </c>
      <c r="AU307" s="20">
        <f t="shared" si="24"/>
        <v>0</v>
      </c>
      <c r="AV307" s="20">
        <f>ROUND(AU307*Priority!D16/12,2)</f>
        <v>0</v>
      </c>
      <c r="AW307" s="20">
        <f>MIN(AU307+AV307,Priority!E16)</f>
        <v>0</v>
      </c>
      <c r="AX307" s="20">
        <f>MIN(MAX(0,AU307+AV307-AW307),MAX(0,Overview!$B$11-SUM(I307,N307,S307,X307,AC307,AH307,AM307,AR307,AW307,BB307)-SUM(J307,O307,T307,Y307,AD307,AI307,AN307,AS307)))</f>
        <v>0</v>
      </c>
      <c r="AY307" s="20">
        <f t="shared" si="13"/>
        <v>0</v>
      </c>
      <c r="AZ307" s="20">
        <f t="shared" si="25"/>
        <v>0</v>
      </c>
      <c r="BA307" s="20">
        <f>ROUND(AZ307*Priority!D17/12,2)</f>
        <v>0</v>
      </c>
      <c r="BB307" s="20">
        <f>MIN(AZ307+BA307,Priority!E17)</f>
        <v>0</v>
      </c>
      <c r="BC307" s="20">
        <f>MIN(MAX(0,AZ307+BA307-BB307),MAX(0,Overview!$B$11-SUM(I307,N307,S307,X307,AC307,AH307,AM307,AR307,AW307,BB307)-SUM(J307,O307,T307,Y307,AD307,AI307,AN307,AS307,AX307)))</f>
        <v>0</v>
      </c>
      <c r="BD307" s="20">
        <f t="shared" si="14"/>
        <v>0</v>
      </c>
    </row>
    <row r="308" ht="22.5" customHeight="1">
      <c r="A308" s="4">
        <v>301.0</v>
      </c>
      <c r="B308" s="20">
        <f t="shared" ref="B308:C308" si="323">SUM(G308,L308,Q308,V308,AA308,AF308,AK308,AP308,AU308,AZ308)</f>
        <v>0</v>
      </c>
      <c r="C308" s="20">
        <f t="shared" si="323"/>
        <v>0</v>
      </c>
      <c r="D308" s="20">
        <f t="shared" si="3"/>
        <v>0</v>
      </c>
      <c r="E308" s="20">
        <f t="shared" si="4"/>
        <v>0</v>
      </c>
      <c r="F308" s="20">
        <f>MAX(0,Overview!$B$11-D308)</f>
        <v>0</v>
      </c>
      <c r="G308" s="20">
        <f t="shared" si="16"/>
        <v>0</v>
      </c>
      <c r="H308" s="20">
        <f>ROUND(G308*Priority!D8/12,2)</f>
        <v>0</v>
      </c>
      <c r="I308" s="20">
        <f>MIN(G308+H308,Priority!E8)</f>
        <v>0</v>
      </c>
      <c r="J308" s="20">
        <f>MIN(MAX(0,G308+H308-I308),MAX(0,Overview!$B$11-SUM(I308,N308,S308,X308,AC308,AH308,AM308,AR308,AW308,BB308)))</f>
        <v>0</v>
      </c>
      <c r="K308" s="20">
        <f t="shared" si="5"/>
        <v>0</v>
      </c>
      <c r="L308" s="20">
        <f t="shared" si="17"/>
        <v>0</v>
      </c>
      <c r="M308" s="20">
        <f>ROUND(L308*Priority!D9/12,2)</f>
        <v>0</v>
      </c>
      <c r="N308" s="20">
        <f>MIN(L308+M308,Priority!E9)</f>
        <v>0</v>
      </c>
      <c r="O308" s="20">
        <f>MIN(MAX(0,L308+M308-N308),MAX(0,Overview!$B$11-SUM(I308,N308,S308,X308,AC308,AH308,AM308,AR308,AW308,BB308)-SUM(J308)))</f>
        <v>0</v>
      </c>
      <c r="P308" s="20">
        <f t="shared" si="6"/>
        <v>0</v>
      </c>
      <c r="Q308" s="20">
        <f t="shared" si="18"/>
        <v>0</v>
      </c>
      <c r="R308" s="20">
        <f>ROUND(Q308*Priority!D10/12,2)</f>
        <v>0</v>
      </c>
      <c r="S308" s="20">
        <f>MIN(Q308+R308,Priority!E10)</f>
        <v>0</v>
      </c>
      <c r="T308" s="20">
        <f>MIN(MAX(0,Q308+R308-S308),MAX(0,Overview!$B$11-SUM(I308,N308,S308,X308,AC308,AH308,AM308,AR308,AW308,BB308)-SUM(J308,O308)))</f>
        <v>0</v>
      </c>
      <c r="U308" s="20">
        <f t="shared" si="7"/>
        <v>0</v>
      </c>
      <c r="V308" s="20">
        <f t="shared" si="19"/>
        <v>0</v>
      </c>
      <c r="W308" s="20">
        <f>ROUND(V308*Priority!D11/12,2)</f>
        <v>0</v>
      </c>
      <c r="X308" s="20">
        <f>MIN(V308+W308,Priority!E11)</f>
        <v>0</v>
      </c>
      <c r="Y308" s="20">
        <f>MIN(MAX(0,V308+W308-X308),MAX(0,Overview!$B$11-SUM(I308,N308,S308,X308,AC308,AH308,AM308,AR308,AW308,BB308)-SUM(J308,O308,T308)))</f>
        <v>0</v>
      </c>
      <c r="Z308" s="20">
        <f t="shared" si="8"/>
        <v>0</v>
      </c>
      <c r="AA308" s="20">
        <f t="shared" si="20"/>
        <v>0</v>
      </c>
      <c r="AB308" s="20">
        <f>ROUND(AA308*Priority!D12/12,2)</f>
        <v>0</v>
      </c>
      <c r="AC308" s="20">
        <f>MIN(AA308+AB308,Priority!E12)</f>
        <v>0</v>
      </c>
      <c r="AD308" s="20">
        <f>MIN(MAX(0,AA308+AB308-AC308),MAX(0,Overview!$B$11-SUM(I308,N308,S308,X308,AC308,AH308,AM308,AR308,AW308,BB308)-SUM(J308,O308,T308,Y308)))</f>
        <v>0</v>
      </c>
      <c r="AE308" s="20">
        <f t="shared" si="9"/>
        <v>0</v>
      </c>
      <c r="AF308" s="20">
        <f t="shared" si="21"/>
        <v>0</v>
      </c>
      <c r="AG308" s="20">
        <f>ROUND(AF308*Priority!D13/12,2)</f>
        <v>0</v>
      </c>
      <c r="AH308" s="20">
        <f>MIN(AF308+AG308,Priority!E13)</f>
        <v>0</v>
      </c>
      <c r="AI308" s="20">
        <f>MIN(MAX(0,AF308+AG308-AH308),MAX(0,Overview!$B$11-SUM(I308,N308,S308,X308,AC308,AH308,AM308,AR308,AW308,BB308)-SUM(J308,O308,T308,Y308,AD308)))</f>
        <v>0</v>
      </c>
      <c r="AJ308" s="20">
        <f t="shared" si="10"/>
        <v>0</v>
      </c>
      <c r="AK308" s="20">
        <f t="shared" si="22"/>
        <v>0</v>
      </c>
      <c r="AL308" s="20">
        <f>ROUND(AK308*Priority!D14/12,2)</f>
        <v>0</v>
      </c>
      <c r="AM308" s="20">
        <f>MIN(AK308+AL308,Priority!E14)</f>
        <v>0</v>
      </c>
      <c r="AN308" s="20">
        <f>MIN(MAX(0,AK308+AL308-AM308),MAX(0,Overview!$B$11-SUM(I308,N308,S308,X308,AC308,AH308,AM308,AR308,AW308,BB308)-SUM(J308,O308,T308,Y308,AD308,AI308)))</f>
        <v>0</v>
      </c>
      <c r="AO308" s="20">
        <f t="shared" si="11"/>
        <v>0</v>
      </c>
      <c r="AP308" s="20">
        <f t="shared" si="23"/>
        <v>0</v>
      </c>
      <c r="AQ308" s="20">
        <f>ROUND(AP308*Priority!D15/12,2)</f>
        <v>0</v>
      </c>
      <c r="AR308" s="20">
        <f>MIN(AP308+AQ308,Priority!E15)</f>
        <v>0</v>
      </c>
      <c r="AS308" s="20">
        <f>MIN(MAX(0,AP308+AQ308-AR308),MAX(0,Overview!$B$11-SUM(I308,N308,S308,X308,AC308,AH308,AM308,AR308,AW308,BB308)-SUM(J308,O308,T308,Y308,AD308,AI308,AN308)))</f>
        <v>0</v>
      </c>
      <c r="AT308" s="20">
        <f t="shared" si="12"/>
        <v>0</v>
      </c>
      <c r="AU308" s="20">
        <f t="shared" si="24"/>
        <v>0</v>
      </c>
      <c r="AV308" s="20">
        <f>ROUND(AU308*Priority!D16/12,2)</f>
        <v>0</v>
      </c>
      <c r="AW308" s="20">
        <f>MIN(AU308+AV308,Priority!E16)</f>
        <v>0</v>
      </c>
      <c r="AX308" s="20">
        <f>MIN(MAX(0,AU308+AV308-AW308),MAX(0,Overview!$B$11-SUM(I308,N308,S308,X308,AC308,AH308,AM308,AR308,AW308,BB308)-SUM(J308,O308,T308,Y308,AD308,AI308,AN308,AS308)))</f>
        <v>0</v>
      </c>
      <c r="AY308" s="20">
        <f t="shared" si="13"/>
        <v>0</v>
      </c>
      <c r="AZ308" s="20">
        <f t="shared" si="25"/>
        <v>0</v>
      </c>
      <c r="BA308" s="20">
        <f>ROUND(AZ308*Priority!D17/12,2)</f>
        <v>0</v>
      </c>
      <c r="BB308" s="20">
        <f>MIN(AZ308+BA308,Priority!E17)</f>
        <v>0</v>
      </c>
      <c r="BC308" s="20">
        <f>MIN(MAX(0,AZ308+BA308-BB308),MAX(0,Overview!$B$11-SUM(I308,N308,S308,X308,AC308,AH308,AM308,AR308,AW308,BB308)-SUM(J308,O308,T308,Y308,AD308,AI308,AN308,AS308,AX308)))</f>
        <v>0</v>
      </c>
      <c r="BD308" s="20">
        <f t="shared" si="14"/>
        <v>0</v>
      </c>
    </row>
    <row r="309" ht="22.5" customHeight="1">
      <c r="A309" s="4">
        <v>302.0</v>
      </c>
      <c r="B309" s="20">
        <f t="shared" ref="B309:C309" si="324">SUM(G309,L309,Q309,V309,AA309,AF309,AK309,AP309,AU309,AZ309)</f>
        <v>0</v>
      </c>
      <c r="C309" s="20">
        <f t="shared" si="324"/>
        <v>0</v>
      </c>
      <c r="D309" s="20">
        <f t="shared" si="3"/>
        <v>0</v>
      </c>
      <c r="E309" s="20">
        <f t="shared" si="4"/>
        <v>0</v>
      </c>
      <c r="F309" s="20">
        <f>MAX(0,Overview!$B$11-D309)</f>
        <v>0</v>
      </c>
      <c r="G309" s="20">
        <f t="shared" si="16"/>
        <v>0</v>
      </c>
      <c r="H309" s="20">
        <f>ROUND(G309*Priority!D8/12,2)</f>
        <v>0</v>
      </c>
      <c r="I309" s="20">
        <f>MIN(G309+H309,Priority!E8)</f>
        <v>0</v>
      </c>
      <c r="J309" s="20">
        <f>MIN(MAX(0,G309+H309-I309),MAX(0,Overview!$B$11-SUM(I309,N309,S309,X309,AC309,AH309,AM309,AR309,AW309,BB309)))</f>
        <v>0</v>
      </c>
      <c r="K309" s="20">
        <f t="shared" si="5"/>
        <v>0</v>
      </c>
      <c r="L309" s="20">
        <f t="shared" si="17"/>
        <v>0</v>
      </c>
      <c r="M309" s="20">
        <f>ROUND(L309*Priority!D9/12,2)</f>
        <v>0</v>
      </c>
      <c r="N309" s="20">
        <f>MIN(L309+M309,Priority!E9)</f>
        <v>0</v>
      </c>
      <c r="O309" s="20">
        <f>MIN(MAX(0,L309+M309-N309),MAX(0,Overview!$B$11-SUM(I309,N309,S309,X309,AC309,AH309,AM309,AR309,AW309,BB309)-SUM(J309)))</f>
        <v>0</v>
      </c>
      <c r="P309" s="20">
        <f t="shared" si="6"/>
        <v>0</v>
      </c>
      <c r="Q309" s="20">
        <f t="shared" si="18"/>
        <v>0</v>
      </c>
      <c r="R309" s="20">
        <f>ROUND(Q309*Priority!D10/12,2)</f>
        <v>0</v>
      </c>
      <c r="S309" s="20">
        <f>MIN(Q309+R309,Priority!E10)</f>
        <v>0</v>
      </c>
      <c r="T309" s="20">
        <f>MIN(MAX(0,Q309+R309-S309),MAX(0,Overview!$B$11-SUM(I309,N309,S309,X309,AC309,AH309,AM309,AR309,AW309,BB309)-SUM(J309,O309)))</f>
        <v>0</v>
      </c>
      <c r="U309" s="20">
        <f t="shared" si="7"/>
        <v>0</v>
      </c>
      <c r="V309" s="20">
        <f t="shared" si="19"/>
        <v>0</v>
      </c>
      <c r="W309" s="20">
        <f>ROUND(V309*Priority!D11/12,2)</f>
        <v>0</v>
      </c>
      <c r="X309" s="20">
        <f>MIN(V309+W309,Priority!E11)</f>
        <v>0</v>
      </c>
      <c r="Y309" s="20">
        <f>MIN(MAX(0,V309+W309-X309),MAX(0,Overview!$B$11-SUM(I309,N309,S309,X309,AC309,AH309,AM309,AR309,AW309,BB309)-SUM(J309,O309,T309)))</f>
        <v>0</v>
      </c>
      <c r="Z309" s="20">
        <f t="shared" si="8"/>
        <v>0</v>
      </c>
      <c r="AA309" s="20">
        <f t="shared" si="20"/>
        <v>0</v>
      </c>
      <c r="AB309" s="20">
        <f>ROUND(AA309*Priority!D12/12,2)</f>
        <v>0</v>
      </c>
      <c r="AC309" s="20">
        <f>MIN(AA309+AB309,Priority!E12)</f>
        <v>0</v>
      </c>
      <c r="AD309" s="20">
        <f>MIN(MAX(0,AA309+AB309-AC309),MAX(0,Overview!$B$11-SUM(I309,N309,S309,X309,AC309,AH309,AM309,AR309,AW309,BB309)-SUM(J309,O309,T309,Y309)))</f>
        <v>0</v>
      </c>
      <c r="AE309" s="20">
        <f t="shared" si="9"/>
        <v>0</v>
      </c>
      <c r="AF309" s="20">
        <f t="shared" si="21"/>
        <v>0</v>
      </c>
      <c r="AG309" s="20">
        <f>ROUND(AF309*Priority!D13/12,2)</f>
        <v>0</v>
      </c>
      <c r="AH309" s="20">
        <f>MIN(AF309+AG309,Priority!E13)</f>
        <v>0</v>
      </c>
      <c r="AI309" s="20">
        <f>MIN(MAX(0,AF309+AG309-AH309),MAX(0,Overview!$B$11-SUM(I309,N309,S309,X309,AC309,AH309,AM309,AR309,AW309,BB309)-SUM(J309,O309,T309,Y309,AD309)))</f>
        <v>0</v>
      </c>
      <c r="AJ309" s="20">
        <f t="shared" si="10"/>
        <v>0</v>
      </c>
      <c r="AK309" s="20">
        <f t="shared" si="22"/>
        <v>0</v>
      </c>
      <c r="AL309" s="20">
        <f>ROUND(AK309*Priority!D14/12,2)</f>
        <v>0</v>
      </c>
      <c r="AM309" s="20">
        <f>MIN(AK309+AL309,Priority!E14)</f>
        <v>0</v>
      </c>
      <c r="AN309" s="20">
        <f>MIN(MAX(0,AK309+AL309-AM309),MAX(0,Overview!$B$11-SUM(I309,N309,S309,X309,AC309,AH309,AM309,AR309,AW309,BB309)-SUM(J309,O309,T309,Y309,AD309,AI309)))</f>
        <v>0</v>
      </c>
      <c r="AO309" s="20">
        <f t="shared" si="11"/>
        <v>0</v>
      </c>
      <c r="AP309" s="20">
        <f t="shared" si="23"/>
        <v>0</v>
      </c>
      <c r="AQ309" s="20">
        <f>ROUND(AP309*Priority!D15/12,2)</f>
        <v>0</v>
      </c>
      <c r="AR309" s="20">
        <f>MIN(AP309+AQ309,Priority!E15)</f>
        <v>0</v>
      </c>
      <c r="AS309" s="20">
        <f>MIN(MAX(0,AP309+AQ309-AR309),MAX(0,Overview!$B$11-SUM(I309,N309,S309,X309,AC309,AH309,AM309,AR309,AW309,BB309)-SUM(J309,O309,T309,Y309,AD309,AI309,AN309)))</f>
        <v>0</v>
      </c>
      <c r="AT309" s="20">
        <f t="shared" si="12"/>
        <v>0</v>
      </c>
      <c r="AU309" s="20">
        <f t="shared" si="24"/>
        <v>0</v>
      </c>
      <c r="AV309" s="20">
        <f>ROUND(AU309*Priority!D16/12,2)</f>
        <v>0</v>
      </c>
      <c r="AW309" s="20">
        <f>MIN(AU309+AV309,Priority!E16)</f>
        <v>0</v>
      </c>
      <c r="AX309" s="20">
        <f>MIN(MAX(0,AU309+AV309-AW309),MAX(0,Overview!$B$11-SUM(I309,N309,S309,X309,AC309,AH309,AM309,AR309,AW309,BB309)-SUM(J309,O309,T309,Y309,AD309,AI309,AN309,AS309)))</f>
        <v>0</v>
      </c>
      <c r="AY309" s="20">
        <f t="shared" si="13"/>
        <v>0</v>
      </c>
      <c r="AZ309" s="20">
        <f t="shared" si="25"/>
        <v>0</v>
      </c>
      <c r="BA309" s="20">
        <f>ROUND(AZ309*Priority!D17/12,2)</f>
        <v>0</v>
      </c>
      <c r="BB309" s="20">
        <f>MIN(AZ309+BA309,Priority!E17)</f>
        <v>0</v>
      </c>
      <c r="BC309" s="20">
        <f>MIN(MAX(0,AZ309+BA309-BB309),MAX(0,Overview!$B$11-SUM(I309,N309,S309,X309,AC309,AH309,AM309,AR309,AW309,BB309)-SUM(J309,O309,T309,Y309,AD309,AI309,AN309,AS309,AX309)))</f>
        <v>0</v>
      </c>
      <c r="BD309" s="20">
        <f t="shared" si="14"/>
        <v>0</v>
      </c>
    </row>
    <row r="310" ht="22.5" customHeight="1">
      <c r="A310" s="4">
        <v>303.0</v>
      </c>
      <c r="B310" s="20">
        <f t="shared" ref="B310:C310" si="325">SUM(G310,L310,Q310,V310,AA310,AF310,AK310,AP310,AU310,AZ310)</f>
        <v>0</v>
      </c>
      <c r="C310" s="20">
        <f t="shared" si="325"/>
        <v>0</v>
      </c>
      <c r="D310" s="20">
        <f t="shared" si="3"/>
        <v>0</v>
      </c>
      <c r="E310" s="20">
        <f t="shared" si="4"/>
        <v>0</v>
      </c>
      <c r="F310" s="20">
        <f>MAX(0,Overview!$B$11-D310)</f>
        <v>0</v>
      </c>
      <c r="G310" s="20">
        <f t="shared" si="16"/>
        <v>0</v>
      </c>
      <c r="H310" s="20">
        <f>ROUND(G310*Priority!D8/12,2)</f>
        <v>0</v>
      </c>
      <c r="I310" s="20">
        <f>MIN(G310+H310,Priority!E8)</f>
        <v>0</v>
      </c>
      <c r="J310" s="20">
        <f>MIN(MAX(0,G310+H310-I310),MAX(0,Overview!$B$11-SUM(I310,N310,S310,X310,AC310,AH310,AM310,AR310,AW310,BB310)))</f>
        <v>0</v>
      </c>
      <c r="K310" s="20">
        <f t="shared" si="5"/>
        <v>0</v>
      </c>
      <c r="L310" s="20">
        <f t="shared" si="17"/>
        <v>0</v>
      </c>
      <c r="M310" s="20">
        <f>ROUND(L310*Priority!D9/12,2)</f>
        <v>0</v>
      </c>
      <c r="N310" s="20">
        <f>MIN(L310+M310,Priority!E9)</f>
        <v>0</v>
      </c>
      <c r="O310" s="20">
        <f>MIN(MAX(0,L310+M310-N310),MAX(0,Overview!$B$11-SUM(I310,N310,S310,X310,AC310,AH310,AM310,AR310,AW310,BB310)-SUM(J310)))</f>
        <v>0</v>
      </c>
      <c r="P310" s="20">
        <f t="shared" si="6"/>
        <v>0</v>
      </c>
      <c r="Q310" s="20">
        <f t="shared" si="18"/>
        <v>0</v>
      </c>
      <c r="R310" s="20">
        <f>ROUND(Q310*Priority!D10/12,2)</f>
        <v>0</v>
      </c>
      <c r="S310" s="20">
        <f>MIN(Q310+R310,Priority!E10)</f>
        <v>0</v>
      </c>
      <c r="T310" s="20">
        <f>MIN(MAX(0,Q310+R310-S310),MAX(0,Overview!$B$11-SUM(I310,N310,S310,X310,AC310,AH310,AM310,AR310,AW310,BB310)-SUM(J310,O310)))</f>
        <v>0</v>
      </c>
      <c r="U310" s="20">
        <f t="shared" si="7"/>
        <v>0</v>
      </c>
      <c r="V310" s="20">
        <f t="shared" si="19"/>
        <v>0</v>
      </c>
      <c r="W310" s="20">
        <f>ROUND(V310*Priority!D11/12,2)</f>
        <v>0</v>
      </c>
      <c r="X310" s="20">
        <f>MIN(V310+W310,Priority!E11)</f>
        <v>0</v>
      </c>
      <c r="Y310" s="20">
        <f>MIN(MAX(0,V310+W310-X310),MAX(0,Overview!$B$11-SUM(I310,N310,S310,X310,AC310,AH310,AM310,AR310,AW310,BB310)-SUM(J310,O310,T310)))</f>
        <v>0</v>
      </c>
      <c r="Z310" s="20">
        <f t="shared" si="8"/>
        <v>0</v>
      </c>
      <c r="AA310" s="20">
        <f t="shared" si="20"/>
        <v>0</v>
      </c>
      <c r="AB310" s="20">
        <f>ROUND(AA310*Priority!D12/12,2)</f>
        <v>0</v>
      </c>
      <c r="AC310" s="20">
        <f>MIN(AA310+AB310,Priority!E12)</f>
        <v>0</v>
      </c>
      <c r="AD310" s="20">
        <f>MIN(MAX(0,AA310+AB310-AC310),MAX(0,Overview!$B$11-SUM(I310,N310,S310,X310,AC310,AH310,AM310,AR310,AW310,BB310)-SUM(J310,O310,T310,Y310)))</f>
        <v>0</v>
      </c>
      <c r="AE310" s="20">
        <f t="shared" si="9"/>
        <v>0</v>
      </c>
      <c r="AF310" s="20">
        <f t="shared" si="21"/>
        <v>0</v>
      </c>
      <c r="AG310" s="20">
        <f>ROUND(AF310*Priority!D13/12,2)</f>
        <v>0</v>
      </c>
      <c r="AH310" s="20">
        <f>MIN(AF310+AG310,Priority!E13)</f>
        <v>0</v>
      </c>
      <c r="AI310" s="20">
        <f>MIN(MAX(0,AF310+AG310-AH310),MAX(0,Overview!$B$11-SUM(I310,N310,S310,X310,AC310,AH310,AM310,AR310,AW310,BB310)-SUM(J310,O310,T310,Y310,AD310)))</f>
        <v>0</v>
      </c>
      <c r="AJ310" s="20">
        <f t="shared" si="10"/>
        <v>0</v>
      </c>
      <c r="AK310" s="20">
        <f t="shared" si="22"/>
        <v>0</v>
      </c>
      <c r="AL310" s="20">
        <f>ROUND(AK310*Priority!D14/12,2)</f>
        <v>0</v>
      </c>
      <c r="AM310" s="20">
        <f>MIN(AK310+AL310,Priority!E14)</f>
        <v>0</v>
      </c>
      <c r="AN310" s="20">
        <f>MIN(MAX(0,AK310+AL310-AM310),MAX(0,Overview!$B$11-SUM(I310,N310,S310,X310,AC310,AH310,AM310,AR310,AW310,BB310)-SUM(J310,O310,T310,Y310,AD310,AI310)))</f>
        <v>0</v>
      </c>
      <c r="AO310" s="20">
        <f t="shared" si="11"/>
        <v>0</v>
      </c>
      <c r="AP310" s="20">
        <f t="shared" si="23"/>
        <v>0</v>
      </c>
      <c r="AQ310" s="20">
        <f>ROUND(AP310*Priority!D15/12,2)</f>
        <v>0</v>
      </c>
      <c r="AR310" s="20">
        <f>MIN(AP310+AQ310,Priority!E15)</f>
        <v>0</v>
      </c>
      <c r="AS310" s="20">
        <f>MIN(MAX(0,AP310+AQ310-AR310),MAX(0,Overview!$B$11-SUM(I310,N310,S310,X310,AC310,AH310,AM310,AR310,AW310,BB310)-SUM(J310,O310,T310,Y310,AD310,AI310,AN310)))</f>
        <v>0</v>
      </c>
      <c r="AT310" s="20">
        <f t="shared" si="12"/>
        <v>0</v>
      </c>
      <c r="AU310" s="20">
        <f t="shared" si="24"/>
        <v>0</v>
      </c>
      <c r="AV310" s="20">
        <f>ROUND(AU310*Priority!D16/12,2)</f>
        <v>0</v>
      </c>
      <c r="AW310" s="20">
        <f>MIN(AU310+AV310,Priority!E16)</f>
        <v>0</v>
      </c>
      <c r="AX310" s="20">
        <f>MIN(MAX(0,AU310+AV310-AW310),MAX(0,Overview!$B$11-SUM(I310,N310,S310,X310,AC310,AH310,AM310,AR310,AW310,BB310)-SUM(J310,O310,T310,Y310,AD310,AI310,AN310,AS310)))</f>
        <v>0</v>
      </c>
      <c r="AY310" s="20">
        <f t="shared" si="13"/>
        <v>0</v>
      </c>
      <c r="AZ310" s="20">
        <f t="shared" si="25"/>
        <v>0</v>
      </c>
      <c r="BA310" s="20">
        <f>ROUND(AZ310*Priority!D17/12,2)</f>
        <v>0</v>
      </c>
      <c r="BB310" s="20">
        <f>MIN(AZ310+BA310,Priority!E17)</f>
        <v>0</v>
      </c>
      <c r="BC310" s="20">
        <f>MIN(MAX(0,AZ310+BA310-BB310),MAX(0,Overview!$B$11-SUM(I310,N310,S310,X310,AC310,AH310,AM310,AR310,AW310,BB310)-SUM(J310,O310,T310,Y310,AD310,AI310,AN310,AS310,AX310)))</f>
        <v>0</v>
      </c>
      <c r="BD310" s="20">
        <f t="shared" si="14"/>
        <v>0</v>
      </c>
    </row>
    <row r="311" ht="22.5" customHeight="1">
      <c r="A311" s="4">
        <v>304.0</v>
      </c>
      <c r="B311" s="20">
        <f t="shared" ref="B311:C311" si="326">SUM(G311,L311,Q311,V311,AA311,AF311,AK311,AP311,AU311,AZ311)</f>
        <v>0</v>
      </c>
      <c r="C311" s="20">
        <f t="shared" si="326"/>
        <v>0</v>
      </c>
      <c r="D311" s="20">
        <f t="shared" si="3"/>
        <v>0</v>
      </c>
      <c r="E311" s="20">
        <f t="shared" si="4"/>
        <v>0</v>
      </c>
      <c r="F311" s="20">
        <f>MAX(0,Overview!$B$11-D311)</f>
        <v>0</v>
      </c>
      <c r="G311" s="20">
        <f t="shared" si="16"/>
        <v>0</v>
      </c>
      <c r="H311" s="20">
        <f>ROUND(G311*Priority!D8/12,2)</f>
        <v>0</v>
      </c>
      <c r="I311" s="20">
        <f>MIN(G311+H311,Priority!E8)</f>
        <v>0</v>
      </c>
      <c r="J311" s="20">
        <f>MIN(MAX(0,G311+H311-I311),MAX(0,Overview!$B$11-SUM(I311,N311,S311,X311,AC311,AH311,AM311,AR311,AW311,BB311)))</f>
        <v>0</v>
      </c>
      <c r="K311" s="20">
        <f t="shared" si="5"/>
        <v>0</v>
      </c>
      <c r="L311" s="20">
        <f t="shared" si="17"/>
        <v>0</v>
      </c>
      <c r="M311" s="20">
        <f>ROUND(L311*Priority!D9/12,2)</f>
        <v>0</v>
      </c>
      <c r="N311" s="20">
        <f>MIN(L311+M311,Priority!E9)</f>
        <v>0</v>
      </c>
      <c r="O311" s="20">
        <f>MIN(MAX(0,L311+M311-N311),MAX(0,Overview!$B$11-SUM(I311,N311,S311,X311,AC311,AH311,AM311,AR311,AW311,BB311)-SUM(J311)))</f>
        <v>0</v>
      </c>
      <c r="P311" s="20">
        <f t="shared" si="6"/>
        <v>0</v>
      </c>
      <c r="Q311" s="20">
        <f t="shared" si="18"/>
        <v>0</v>
      </c>
      <c r="R311" s="20">
        <f>ROUND(Q311*Priority!D10/12,2)</f>
        <v>0</v>
      </c>
      <c r="S311" s="20">
        <f>MIN(Q311+R311,Priority!E10)</f>
        <v>0</v>
      </c>
      <c r="T311" s="20">
        <f>MIN(MAX(0,Q311+R311-S311),MAX(0,Overview!$B$11-SUM(I311,N311,S311,X311,AC311,AH311,AM311,AR311,AW311,BB311)-SUM(J311,O311)))</f>
        <v>0</v>
      </c>
      <c r="U311" s="20">
        <f t="shared" si="7"/>
        <v>0</v>
      </c>
      <c r="V311" s="20">
        <f t="shared" si="19"/>
        <v>0</v>
      </c>
      <c r="W311" s="20">
        <f>ROUND(V311*Priority!D11/12,2)</f>
        <v>0</v>
      </c>
      <c r="X311" s="20">
        <f>MIN(V311+W311,Priority!E11)</f>
        <v>0</v>
      </c>
      <c r="Y311" s="20">
        <f>MIN(MAX(0,V311+W311-X311),MAX(0,Overview!$B$11-SUM(I311,N311,S311,X311,AC311,AH311,AM311,AR311,AW311,BB311)-SUM(J311,O311,T311)))</f>
        <v>0</v>
      </c>
      <c r="Z311" s="20">
        <f t="shared" si="8"/>
        <v>0</v>
      </c>
      <c r="AA311" s="20">
        <f t="shared" si="20"/>
        <v>0</v>
      </c>
      <c r="AB311" s="20">
        <f>ROUND(AA311*Priority!D12/12,2)</f>
        <v>0</v>
      </c>
      <c r="AC311" s="20">
        <f>MIN(AA311+AB311,Priority!E12)</f>
        <v>0</v>
      </c>
      <c r="AD311" s="20">
        <f>MIN(MAX(0,AA311+AB311-AC311),MAX(0,Overview!$B$11-SUM(I311,N311,S311,X311,AC311,AH311,AM311,AR311,AW311,BB311)-SUM(J311,O311,T311,Y311)))</f>
        <v>0</v>
      </c>
      <c r="AE311" s="20">
        <f t="shared" si="9"/>
        <v>0</v>
      </c>
      <c r="AF311" s="20">
        <f t="shared" si="21"/>
        <v>0</v>
      </c>
      <c r="AG311" s="20">
        <f>ROUND(AF311*Priority!D13/12,2)</f>
        <v>0</v>
      </c>
      <c r="AH311" s="20">
        <f>MIN(AF311+AG311,Priority!E13)</f>
        <v>0</v>
      </c>
      <c r="AI311" s="20">
        <f>MIN(MAX(0,AF311+AG311-AH311),MAX(0,Overview!$B$11-SUM(I311,N311,S311,X311,AC311,AH311,AM311,AR311,AW311,BB311)-SUM(J311,O311,T311,Y311,AD311)))</f>
        <v>0</v>
      </c>
      <c r="AJ311" s="20">
        <f t="shared" si="10"/>
        <v>0</v>
      </c>
      <c r="AK311" s="20">
        <f t="shared" si="22"/>
        <v>0</v>
      </c>
      <c r="AL311" s="20">
        <f>ROUND(AK311*Priority!D14/12,2)</f>
        <v>0</v>
      </c>
      <c r="AM311" s="20">
        <f>MIN(AK311+AL311,Priority!E14)</f>
        <v>0</v>
      </c>
      <c r="AN311" s="20">
        <f>MIN(MAX(0,AK311+AL311-AM311),MAX(0,Overview!$B$11-SUM(I311,N311,S311,X311,AC311,AH311,AM311,AR311,AW311,BB311)-SUM(J311,O311,T311,Y311,AD311,AI311)))</f>
        <v>0</v>
      </c>
      <c r="AO311" s="20">
        <f t="shared" si="11"/>
        <v>0</v>
      </c>
      <c r="AP311" s="20">
        <f t="shared" si="23"/>
        <v>0</v>
      </c>
      <c r="AQ311" s="20">
        <f>ROUND(AP311*Priority!D15/12,2)</f>
        <v>0</v>
      </c>
      <c r="AR311" s="20">
        <f>MIN(AP311+AQ311,Priority!E15)</f>
        <v>0</v>
      </c>
      <c r="AS311" s="20">
        <f>MIN(MAX(0,AP311+AQ311-AR311),MAX(0,Overview!$B$11-SUM(I311,N311,S311,X311,AC311,AH311,AM311,AR311,AW311,BB311)-SUM(J311,O311,T311,Y311,AD311,AI311,AN311)))</f>
        <v>0</v>
      </c>
      <c r="AT311" s="20">
        <f t="shared" si="12"/>
        <v>0</v>
      </c>
      <c r="AU311" s="20">
        <f t="shared" si="24"/>
        <v>0</v>
      </c>
      <c r="AV311" s="20">
        <f>ROUND(AU311*Priority!D16/12,2)</f>
        <v>0</v>
      </c>
      <c r="AW311" s="20">
        <f>MIN(AU311+AV311,Priority!E16)</f>
        <v>0</v>
      </c>
      <c r="AX311" s="20">
        <f>MIN(MAX(0,AU311+AV311-AW311),MAX(0,Overview!$B$11-SUM(I311,N311,S311,X311,AC311,AH311,AM311,AR311,AW311,BB311)-SUM(J311,O311,T311,Y311,AD311,AI311,AN311,AS311)))</f>
        <v>0</v>
      </c>
      <c r="AY311" s="20">
        <f t="shared" si="13"/>
        <v>0</v>
      </c>
      <c r="AZ311" s="20">
        <f t="shared" si="25"/>
        <v>0</v>
      </c>
      <c r="BA311" s="20">
        <f>ROUND(AZ311*Priority!D17/12,2)</f>
        <v>0</v>
      </c>
      <c r="BB311" s="20">
        <f>MIN(AZ311+BA311,Priority!E17)</f>
        <v>0</v>
      </c>
      <c r="BC311" s="20">
        <f>MIN(MAX(0,AZ311+BA311-BB311),MAX(0,Overview!$B$11-SUM(I311,N311,S311,X311,AC311,AH311,AM311,AR311,AW311,BB311)-SUM(J311,O311,T311,Y311,AD311,AI311,AN311,AS311,AX311)))</f>
        <v>0</v>
      </c>
      <c r="BD311" s="20">
        <f t="shared" si="14"/>
        <v>0</v>
      </c>
    </row>
    <row r="312" ht="22.5" customHeight="1">
      <c r="A312" s="4">
        <v>305.0</v>
      </c>
      <c r="B312" s="20">
        <f t="shared" ref="B312:C312" si="327">SUM(G312,L312,Q312,V312,AA312,AF312,AK312,AP312,AU312,AZ312)</f>
        <v>0</v>
      </c>
      <c r="C312" s="20">
        <f t="shared" si="327"/>
        <v>0</v>
      </c>
      <c r="D312" s="20">
        <f t="shared" si="3"/>
        <v>0</v>
      </c>
      <c r="E312" s="20">
        <f t="shared" si="4"/>
        <v>0</v>
      </c>
      <c r="F312" s="20">
        <f>MAX(0,Overview!$B$11-D312)</f>
        <v>0</v>
      </c>
      <c r="G312" s="20">
        <f t="shared" si="16"/>
        <v>0</v>
      </c>
      <c r="H312" s="20">
        <f>ROUND(G312*Priority!D8/12,2)</f>
        <v>0</v>
      </c>
      <c r="I312" s="20">
        <f>MIN(G312+H312,Priority!E8)</f>
        <v>0</v>
      </c>
      <c r="J312" s="20">
        <f>MIN(MAX(0,G312+H312-I312),MAX(0,Overview!$B$11-SUM(I312,N312,S312,X312,AC312,AH312,AM312,AR312,AW312,BB312)))</f>
        <v>0</v>
      </c>
      <c r="K312" s="20">
        <f t="shared" si="5"/>
        <v>0</v>
      </c>
      <c r="L312" s="20">
        <f t="shared" si="17"/>
        <v>0</v>
      </c>
      <c r="M312" s="20">
        <f>ROUND(L312*Priority!D9/12,2)</f>
        <v>0</v>
      </c>
      <c r="N312" s="20">
        <f>MIN(L312+M312,Priority!E9)</f>
        <v>0</v>
      </c>
      <c r="O312" s="20">
        <f>MIN(MAX(0,L312+M312-N312),MAX(0,Overview!$B$11-SUM(I312,N312,S312,X312,AC312,AH312,AM312,AR312,AW312,BB312)-SUM(J312)))</f>
        <v>0</v>
      </c>
      <c r="P312" s="20">
        <f t="shared" si="6"/>
        <v>0</v>
      </c>
      <c r="Q312" s="20">
        <f t="shared" si="18"/>
        <v>0</v>
      </c>
      <c r="R312" s="20">
        <f>ROUND(Q312*Priority!D10/12,2)</f>
        <v>0</v>
      </c>
      <c r="S312" s="20">
        <f>MIN(Q312+R312,Priority!E10)</f>
        <v>0</v>
      </c>
      <c r="T312" s="20">
        <f>MIN(MAX(0,Q312+R312-S312),MAX(0,Overview!$B$11-SUM(I312,N312,S312,X312,AC312,AH312,AM312,AR312,AW312,BB312)-SUM(J312,O312)))</f>
        <v>0</v>
      </c>
      <c r="U312" s="20">
        <f t="shared" si="7"/>
        <v>0</v>
      </c>
      <c r="V312" s="20">
        <f t="shared" si="19"/>
        <v>0</v>
      </c>
      <c r="W312" s="20">
        <f>ROUND(V312*Priority!D11/12,2)</f>
        <v>0</v>
      </c>
      <c r="X312" s="20">
        <f>MIN(V312+W312,Priority!E11)</f>
        <v>0</v>
      </c>
      <c r="Y312" s="20">
        <f>MIN(MAX(0,V312+W312-X312),MAX(0,Overview!$B$11-SUM(I312,N312,S312,X312,AC312,AH312,AM312,AR312,AW312,BB312)-SUM(J312,O312,T312)))</f>
        <v>0</v>
      </c>
      <c r="Z312" s="20">
        <f t="shared" si="8"/>
        <v>0</v>
      </c>
      <c r="AA312" s="20">
        <f t="shared" si="20"/>
        <v>0</v>
      </c>
      <c r="AB312" s="20">
        <f>ROUND(AA312*Priority!D12/12,2)</f>
        <v>0</v>
      </c>
      <c r="AC312" s="20">
        <f>MIN(AA312+AB312,Priority!E12)</f>
        <v>0</v>
      </c>
      <c r="AD312" s="20">
        <f>MIN(MAX(0,AA312+AB312-AC312),MAX(0,Overview!$B$11-SUM(I312,N312,S312,X312,AC312,AH312,AM312,AR312,AW312,BB312)-SUM(J312,O312,T312,Y312)))</f>
        <v>0</v>
      </c>
      <c r="AE312" s="20">
        <f t="shared" si="9"/>
        <v>0</v>
      </c>
      <c r="AF312" s="20">
        <f t="shared" si="21"/>
        <v>0</v>
      </c>
      <c r="AG312" s="20">
        <f>ROUND(AF312*Priority!D13/12,2)</f>
        <v>0</v>
      </c>
      <c r="AH312" s="20">
        <f>MIN(AF312+AG312,Priority!E13)</f>
        <v>0</v>
      </c>
      <c r="AI312" s="20">
        <f>MIN(MAX(0,AF312+AG312-AH312),MAX(0,Overview!$B$11-SUM(I312,N312,S312,X312,AC312,AH312,AM312,AR312,AW312,BB312)-SUM(J312,O312,T312,Y312,AD312)))</f>
        <v>0</v>
      </c>
      <c r="AJ312" s="20">
        <f t="shared" si="10"/>
        <v>0</v>
      </c>
      <c r="AK312" s="20">
        <f t="shared" si="22"/>
        <v>0</v>
      </c>
      <c r="AL312" s="20">
        <f>ROUND(AK312*Priority!D14/12,2)</f>
        <v>0</v>
      </c>
      <c r="AM312" s="20">
        <f>MIN(AK312+AL312,Priority!E14)</f>
        <v>0</v>
      </c>
      <c r="AN312" s="20">
        <f>MIN(MAX(0,AK312+AL312-AM312),MAX(0,Overview!$B$11-SUM(I312,N312,S312,X312,AC312,AH312,AM312,AR312,AW312,BB312)-SUM(J312,O312,T312,Y312,AD312,AI312)))</f>
        <v>0</v>
      </c>
      <c r="AO312" s="20">
        <f t="shared" si="11"/>
        <v>0</v>
      </c>
      <c r="AP312" s="20">
        <f t="shared" si="23"/>
        <v>0</v>
      </c>
      <c r="AQ312" s="20">
        <f>ROUND(AP312*Priority!D15/12,2)</f>
        <v>0</v>
      </c>
      <c r="AR312" s="20">
        <f>MIN(AP312+AQ312,Priority!E15)</f>
        <v>0</v>
      </c>
      <c r="AS312" s="20">
        <f>MIN(MAX(0,AP312+AQ312-AR312),MAX(0,Overview!$B$11-SUM(I312,N312,S312,X312,AC312,AH312,AM312,AR312,AW312,BB312)-SUM(J312,O312,T312,Y312,AD312,AI312,AN312)))</f>
        <v>0</v>
      </c>
      <c r="AT312" s="20">
        <f t="shared" si="12"/>
        <v>0</v>
      </c>
      <c r="AU312" s="20">
        <f t="shared" si="24"/>
        <v>0</v>
      </c>
      <c r="AV312" s="20">
        <f>ROUND(AU312*Priority!D16/12,2)</f>
        <v>0</v>
      </c>
      <c r="AW312" s="20">
        <f>MIN(AU312+AV312,Priority!E16)</f>
        <v>0</v>
      </c>
      <c r="AX312" s="20">
        <f>MIN(MAX(0,AU312+AV312-AW312),MAX(0,Overview!$B$11-SUM(I312,N312,S312,X312,AC312,AH312,AM312,AR312,AW312,BB312)-SUM(J312,O312,T312,Y312,AD312,AI312,AN312,AS312)))</f>
        <v>0</v>
      </c>
      <c r="AY312" s="20">
        <f t="shared" si="13"/>
        <v>0</v>
      </c>
      <c r="AZ312" s="20">
        <f t="shared" si="25"/>
        <v>0</v>
      </c>
      <c r="BA312" s="20">
        <f>ROUND(AZ312*Priority!D17/12,2)</f>
        <v>0</v>
      </c>
      <c r="BB312" s="20">
        <f>MIN(AZ312+BA312,Priority!E17)</f>
        <v>0</v>
      </c>
      <c r="BC312" s="20">
        <f>MIN(MAX(0,AZ312+BA312-BB312),MAX(0,Overview!$B$11-SUM(I312,N312,S312,X312,AC312,AH312,AM312,AR312,AW312,BB312)-SUM(J312,O312,T312,Y312,AD312,AI312,AN312,AS312,AX312)))</f>
        <v>0</v>
      </c>
      <c r="BD312" s="20">
        <f t="shared" si="14"/>
        <v>0</v>
      </c>
    </row>
    <row r="313" ht="22.5" customHeight="1">
      <c r="A313" s="4">
        <v>306.0</v>
      </c>
      <c r="B313" s="20">
        <f t="shared" ref="B313:C313" si="328">SUM(G313,L313,Q313,V313,AA313,AF313,AK313,AP313,AU313,AZ313)</f>
        <v>0</v>
      </c>
      <c r="C313" s="20">
        <f t="shared" si="328"/>
        <v>0</v>
      </c>
      <c r="D313" s="20">
        <f t="shared" si="3"/>
        <v>0</v>
      </c>
      <c r="E313" s="20">
        <f t="shared" si="4"/>
        <v>0</v>
      </c>
      <c r="F313" s="20">
        <f>MAX(0,Overview!$B$11-D313)</f>
        <v>0</v>
      </c>
      <c r="G313" s="20">
        <f t="shared" si="16"/>
        <v>0</v>
      </c>
      <c r="H313" s="20">
        <f>ROUND(G313*Priority!D8/12,2)</f>
        <v>0</v>
      </c>
      <c r="I313" s="20">
        <f>MIN(G313+H313,Priority!E8)</f>
        <v>0</v>
      </c>
      <c r="J313" s="20">
        <f>MIN(MAX(0,G313+H313-I313),MAX(0,Overview!$B$11-SUM(I313,N313,S313,X313,AC313,AH313,AM313,AR313,AW313,BB313)))</f>
        <v>0</v>
      </c>
      <c r="K313" s="20">
        <f t="shared" si="5"/>
        <v>0</v>
      </c>
      <c r="L313" s="20">
        <f t="shared" si="17"/>
        <v>0</v>
      </c>
      <c r="M313" s="20">
        <f>ROUND(L313*Priority!D9/12,2)</f>
        <v>0</v>
      </c>
      <c r="N313" s="20">
        <f>MIN(L313+M313,Priority!E9)</f>
        <v>0</v>
      </c>
      <c r="O313" s="20">
        <f>MIN(MAX(0,L313+M313-N313),MAX(0,Overview!$B$11-SUM(I313,N313,S313,X313,AC313,AH313,AM313,AR313,AW313,BB313)-SUM(J313)))</f>
        <v>0</v>
      </c>
      <c r="P313" s="20">
        <f t="shared" si="6"/>
        <v>0</v>
      </c>
      <c r="Q313" s="20">
        <f t="shared" si="18"/>
        <v>0</v>
      </c>
      <c r="R313" s="20">
        <f>ROUND(Q313*Priority!D10/12,2)</f>
        <v>0</v>
      </c>
      <c r="S313" s="20">
        <f>MIN(Q313+R313,Priority!E10)</f>
        <v>0</v>
      </c>
      <c r="T313" s="20">
        <f>MIN(MAX(0,Q313+R313-S313),MAX(0,Overview!$B$11-SUM(I313,N313,S313,X313,AC313,AH313,AM313,AR313,AW313,BB313)-SUM(J313,O313)))</f>
        <v>0</v>
      </c>
      <c r="U313" s="20">
        <f t="shared" si="7"/>
        <v>0</v>
      </c>
      <c r="V313" s="20">
        <f t="shared" si="19"/>
        <v>0</v>
      </c>
      <c r="W313" s="20">
        <f>ROUND(V313*Priority!D11/12,2)</f>
        <v>0</v>
      </c>
      <c r="X313" s="20">
        <f>MIN(V313+W313,Priority!E11)</f>
        <v>0</v>
      </c>
      <c r="Y313" s="20">
        <f>MIN(MAX(0,V313+W313-X313),MAX(0,Overview!$B$11-SUM(I313,N313,S313,X313,AC313,AH313,AM313,AR313,AW313,BB313)-SUM(J313,O313,T313)))</f>
        <v>0</v>
      </c>
      <c r="Z313" s="20">
        <f t="shared" si="8"/>
        <v>0</v>
      </c>
      <c r="AA313" s="20">
        <f t="shared" si="20"/>
        <v>0</v>
      </c>
      <c r="AB313" s="20">
        <f>ROUND(AA313*Priority!D12/12,2)</f>
        <v>0</v>
      </c>
      <c r="AC313" s="20">
        <f>MIN(AA313+AB313,Priority!E12)</f>
        <v>0</v>
      </c>
      <c r="AD313" s="20">
        <f>MIN(MAX(0,AA313+AB313-AC313),MAX(0,Overview!$B$11-SUM(I313,N313,S313,X313,AC313,AH313,AM313,AR313,AW313,BB313)-SUM(J313,O313,T313,Y313)))</f>
        <v>0</v>
      </c>
      <c r="AE313" s="20">
        <f t="shared" si="9"/>
        <v>0</v>
      </c>
      <c r="AF313" s="20">
        <f t="shared" si="21"/>
        <v>0</v>
      </c>
      <c r="AG313" s="20">
        <f>ROUND(AF313*Priority!D13/12,2)</f>
        <v>0</v>
      </c>
      <c r="AH313" s="20">
        <f>MIN(AF313+AG313,Priority!E13)</f>
        <v>0</v>
      </c>
      <c r="AI313" s="20">
        <f>MIN(MAX(0,AF313+AG313-AH313),MAX(0,Overview!$B$11-SUM(I313,N313,S313,X313,AC313,AH313,AM313,AR313,AW313,BB313)-SUM(J313,O313,T313,Y313,AD313)))</f>
        <v>0</v>
      </c>
      <c r="AJ313" s="20">
        <f t="shared" si="10"/>
        <v>0</v>
      </c>
      <c r="AK313" s="20">
        <f t="shared" si="22"/>
        <v>0</v>
      </c>
      <c r="AL313" s="20">
        <f>ROUND(AK313*Priority!D14/12,2)</f>
        <v>0</v>
      </c>
      <c r="AM313" s="20">
        <f>MIN(AK313+AL313,Priority!E14)</f>
        <v>0</v>
      </c>
      <c r="AN313" s="20">
        <f>MIN(MAX(0,AK313+AL313-AM313),MAX(0,Overview!$B$11-SUM(I313,N313,S313,X313,AC313,AH313,AM313,AR313,AW313,BB313)-SUM(J313,O313,T313,Y313,AD313,AI313)))</f>
        <v>0</v>
      </c>
      <c r="AO313" s="20">
        <f t="shared" si="11"/>
        <v>0</v>
      </c>
      <c r="AP313" s="20">
        <f t="shared" si="23"/>
        <v>0</v>
      </c>
      <c r="AQ313" s="20">
        <f>ROUND(AP313*Priority!D15/12,2)</f>
        <v>0</v>
      </c>
      <c r="AR313" s="20">
        <f>MIN(AP313+AQ313,Priority!E15)</f>
        <v>0</v>
      </c>
      <c r="AS313" s="20">
        <f>MIN(MAX(0,AP313+AQ313-AR313),MAX(0,Overview!$B$11-SUM(I313,N313,S313,X313,AC313,AH313,AM313,AR313,AW313,BB313)-SUM(J313,O313,T313,Y313,AD313,AI313,AN313)))</f>
        <v>0</v>
      </c>
      <c r="AT313" s="20">
        <f t="shared" si="12"/>
        <v>0</v>
      </c>
      <c r="AU313" s="20">
        <f t="shared" si="24"/>
        <v>0</v>
      </c>
      <c r="AV313" s="20">
        <f>ROUND(AU313*Priority!D16/12,2)</f>
        <v>0</v>
      </c>
      <c r="AW313" s="20">
        <f>MIN(AU313+AV313,Priority!E16)</f>
        <v>0</v>
      </c>
      <c r="AX313" s="20">
        <f>MIN(MAX(0,AU313+AV313-AW313),MAX(0,Overview!$B$11-SUM(I313,N313,S313,X313,AC313,AH313,AM313,AR313,AW313,BB313)-SUM(J313,O313,T313,Y313,AD313,AI313,AN313,AS313)))</f>
        <v>0</v>
      </c>
      <c r="AY313" s="20">
        <f t="shared" si="13"/>
        <v>0</v>
      </c>
      <c r="AZ313" s="20">
        <f t="shared" si="25"/>
        <v>0</v>
      </c>
      <c r="BA313" s="20">
        <f>ROUND(AZ313*Priority!D17/12,2)</f>
        <v>0</v>
      </c>
      <c r="BB313" s="20">
        <f>MIN(AZ313+BA313,Priority!E17)</f>
        <v>0</v>
      </c>
      <c r="BC313" s="20">
        <f>MIN(MAX(0,AZ313+BA313-BB313),MAX(0,Overview!$B$11-SUM(I313,N313,S313,X313,AC313,AH313,AM313,AR313,AW313,BB313)-SUM(J313,O313,T313,Y313,AD313,AI313,AN313,AS313,AX313)))</f>
        <v>0</v>
      </c>
      <c r="BD313" s="20">
        <f t="shared" si="14"/>
        <v>0</v>
      </c>
    </row>
    <row r="314" ht="22.5" customHeight="1">
      <c r="A314" s="4">
        <v>307.0</v>
      </c>
      <c r="B314" s="20">
        <f t="shared" ref="B314:C314" si="329">SUM(G314,L314,Q314,V314,AA314,AF314,AK314,AP314,AU314,AZ314)</f>
        <v>0</v>
      </c>
      <c r="C314" s="20">
        <f t="shared" si="329"/>
        <v>0</v>
      </c>
      <c r="D314" s="20">
        <f t="shared" si="3"/>
        <v>0</v>
      </c>
      <c r="E314" s="20">
        <f t="shared" si="4"/>
        <v>0</v>
      </c>
      <c r="F314" s="20">
        <f>MAX(0,Overview!$B$11-D314)</f>
        <v>0</v>
      </c>
      <c r="G314" s="20">
        <f t="shared" si="16"/>
        <v>0</v>
      </c>
      <c r="H314" s="20">
        <f>ROUND(G314*Priority!D8/12,2)</f>
        <v>0</v>
      </c>
      <c r="I314" s="20">
        <f>MIN(G314+H314,Priority!E8)</f>
        <v>0</v>
      </c>
      <c r="J314" s="20">
        <f>MIN(MAX(0,G314+H314-I314),MAX(0,Overview!$B$11-SUM(I314,N314,S314,X314,AC314,AH314,AM314,AR314,AW314,BB314)))</f>
        <v>0</v>
      </c>
      <c r="K314" s="20">
        <f t="shared" si="5"/>
        <v>0</v>
      </c>
      <c r="L314" s="20">
        <f t="shared" si="17"/>
        <v>0</v>
      </c>
      <c r="M314" s="20">
        <f>ROUND(L314*Priority!D9/12,2)</f>
        <v>0</v>
      </c>
      <c r="N314" s="20">
        <f>MIN(L314+M314,Priority!E9)</f>
        <v>0</v>
      </c>
      <c r="O314" s="20">
        <f>MIN(MAX(0,L314+M314-N314),MAX(0,Overview!$B$11-SUM(I314,N314,S314,X314,AC314,AH314,AM314,AR314,AW314,BB314)-SUM(J314)))</f>
        <v>0</v>
      </c>
      <c r="P314" s="20">
        <f t="shared" si="6"/>
        <v>0</v>
      </c>
      <c r="Q314" s="20">
        <f t="shared" si="18"/>
        <v>0</v>
      </c>
      <c r="R314" s="20">
        <f>ROUND(Q314*Priority!D10/12,2)</f>
        <v>0</v>
      </c>
      <c r="S314" s="20">
        <f>MIN(Q314+R314,Priority!E10)</f>
        <v>0</v>
      </c>
      <c r="T314" s="20">
        <f>MIN(MAX(0,Q314+R314-S314),MAX(0,Overview!$B$11-SUM(I314,N314,S314,X314,AC314,AH314,AM314,AR314,AW314,BB314)-SUM(J314,O314)))</f>
        <v>0</v>
      </c>
      <c r="U314" s="20">
        <f t="shared" si="7"/>
        <v>0</v>
      </c>
      <c r="V314" s="20">
        <f t="shared" si="19"/>
        <v>0</v>
      </c>
      <c r="W314" s="20">
        <f>ROUND(V314*Priority!D11/12,2)</f>
        <v>0</v>
      </c>
      <c r="X314" s="20">
        <f>MIN(V314+W314,Priority!E11)</f>
        <v>0</v>
      </c>
      <c r="Y314" s="20">
        <f>MIN(MAX(0,V314+W314-X314),MAX(0,Overview!$B$11-SUM(I314,N314,S314,X314,AC314,AH314,AM314,AR314,AW314,BB314)-SUM(J314,O314,T314)))</f>
        <v>0</v>
      </c>
      <c r="Z314" s="20">
        <f t="shared" si="8"/>
        <v>0</v>
      </c>
      <c r="AA314" s="20">
        <f t="shared" si="20"/>
        <v>0</v>
      </c>
      <c r="AB314" s="20">
        <f>ROUND(AA314*Priority!D12/12,2)</f>
        <v>0</v>
      </c>
      <c r="AC314" s="20">
        <f>MIN(AA314+AB314,Priority!E12)</f>
        <v>0</v>
      </c>
      <c r="AD314" s="20">
        <f>MIN(MAX(0,AA314+AB314-AC314),MAX(0,Overview!$B$11-SUM(I314,N314,S314,X314,AC314,AH314,AM314,AR314,AW314,BB314)-SUM(J314,O314,T314,Y314)))</f>
        <v>0</v>
      </c>
      <c r="AE314" s="20">
        <f t="shared" si="9"/>
        <v>0</v>
      </c>
      <c r="AF314" s="20">
        <f t="shared" si="21"/>
        <v>0</v>
      </c>
      <c r="AG314" s="20">
        <f>ROUND(AF314*Priority!D13/12,2)</f>
        <v>0</v>
      </c>
      <c r="AH314" s="20">
        <f>MIN(AF314+AG314,Priority!E13)</f>
        <v>0</v>
      </c>
      <c r="AI314" s="20">
        <f>MIN(MAX(0,AF314+AG314-AH314),MAX(0,Overview!$B$11-SUM(I314,N314,S314,X314,AC314,AH314,AM314,AR314,AW314,BB314)-SUM(J314,O314,T314,Y314,AD314)))</f>
        <v>0</v>
      </c>
      <c r="AJ314" s="20">
        <f t="shared" si="10"/>
        <v>0</v>
      </c>
      <c r="AK314" s="20">
        <f t="shared" si="22"/>
        <v>0</v>
      </c>
      <c r="AL314" s="20">
        <f>ROUND(AK314*Priority!D14/12,2)</f>
        <v>0</v>
      </c>
      <c r="AM314" s="20">
        <f>MIN(AK314+AL314,Priority!E14)</f>
        <v>0</v>
      </c>
      <c r="AN314" s="20">
        <f>MIN(MAX(0,AK314+AL314-AM314),MAX(0,Overview!$B$11-SUM(I314,N314,S314,X314,AC314,AH314,AM314,AR314,AW314,BB314)-SUM(J314,O314,T314,Y314,AD314,AI314)))</f>
        <v>0</v>
      </c>
      <c r="AO314" s="20">
        <f t="shared" si="11"/>
        <v>0</v>
      </c>
      <c r="AP314" s="20">
        <f t="shared" si="23"/>
        <v>0</v>
      </c>
      <c r="AQ314" s="20">
        <f>ROUND(AP314*Priority!D15/12,2)</f>
        <v>0</v>
      </c>
      <c r="AR314" s="20">
        <f>MIN(AP314+AQ314,Priority!E15)</f>
        <v>0</v>
      </c>
      <c r="AS314" s="20">
        <f>MIN(MAX(0,AP314+AQ314-AR314),MAX(0,Overview!$B$11-SUM(I314,N314,S314,X314,AC314,AH314,AM314,AR314,AW314,BB314)-SUM(J314,O314,T314,Y314,AD314,AI314,AN314)))</f>
        <v>0</v>
      </c>
      <c r="AT314" s="20">
        <f t="shared" si="12"/>
        <v>0</v>
      </c>
      <c r="AU314" s="20">
        <f t="shared" si="24"/>
        <v>0</v>
      </c>
      <c r="AV314" s="20">
        <f>ROUND(AU314*Priority!D16/12,2)</f>
        <v>0</v>
      </c>
      <c r="AW314" s="20">
        <f>MIN(AU314+AV314,Priority!E16)</f>
        <v>0</v>
      </c>
      <c r="AX314" s="20">
        <f>MIN(MAX(0,AU314+AV314-AW314),MAX(0,Overview!$B$11-SUM(I314,N314,S314,X314,AC314,AH314,AM314,AR314,AW314,BB314)-SUM(J314,O314,T314,Y314,AD314,AI314,AN314,AS314)))</f>
        <v>0</v>
      </c>
      <c r="AY314" s="20">
        <f t="shared" si="13"/>
        <v>0</v>
      </c>
      <c r="AZ314" s="20">
        <f t="shared" si="25"/>
        <v>0</v>
      </c>
      <c r="BA314" s="20">
        <f>ROUND(AZ314*Priority!D17/12,2)</f>
        <v>0</v>
      </c>
      <c r="BB314" s="20">
        <f>MIN(AZ314+BA314,Priority!E17)</f>
        <v>0</v>
      </c>
      <c r="BC314" s="20">
        <f>MIN(MAX(0,AZ314+BA314-BB314),MAX(0,Overview!$B$11-SUM(I314,N314,S314,X314,AC314,AH314,AM314,AR314,AW314,BB314)-SUM(J314,O314,T314,Y314,AD314,AI314,AN314,AS314,AX314)))</f>
        <v>0</v>
      </c>
      <c r="BD314" s="20">
        <f t="shared" si="14"/>
        <v>0</v>
      </c>
    </row>
    <row r="315" ht="22.5" customHeight="1">
      <c r="A315" s="4">
        <v>308.0</v>
      </c>
      <c r="B315" s="20">
        <f t="shared" ref="B315:C315" si="330">SUM(G315,L315,Q315,V315,AA315,AF315,AK315,AP315,AU315,AZ315)</f>
        <v>0</v>
      </c>
      <c r="C315" s="20">
        <f t="shared" si="330"/>
        <v>0</v>
      </c>
      <c r="D315" s="20">
        <f t="shared" si="3"/>
        <v>0</v>
      </c>
      <c r="E315" s="20">
        <f t="shared" si="4"/>
        <v>0</v>
      </c>
      <c r="F315" s="20">
        <f>MAX(0,Overview!$B$11-D315)</f>
        <v>0</v>
      </c>
      <c r="G315" s="20">
        <f t="shared" si="16"/>
        <v>0</v>
      </c>
      <c r="H315" s="20">
        <f>ROUND(G315*Priority!D8/12,2)</f>
        <v>0</v>
      </c>
      <c r="I315" s="20">
        <f>MIN(G315+H315,Priority!E8)</f>
        <v>0</v>
      </c>
      <c r="J315" s="20">
        <f>MIN(MAX(0,G315+H315-I315),MAX(0,Overview!$B$11-SUM(I315,N315,S315,X315,AC315,AH315,AM315,AR315,AW315,BB315)))</f>
        <v>0</v>
      </c>
      <c r="K315" s="20">
        <f t="shared" si="5"/>
        <v>0</v>
      </c>
      <c r="L315" s="20">
        <f t="shared" si="17"/>
        <v>0</v>
      </c>
      <c r="M315" s="20">
        <f>ROUND(L315*Priority!D9/12,2)</f>
        <v>0</v>
      </c>
      <c r="N315" s="20">
        <f>MIN(L315+M315,Priority!E9)</f>
        <v>0</v>
      </c>
      <c r="O315" s="20">
        <f>MIN(MAX(0,L315+M315-N315),MAX(0,Overview!$B$11-SUM(I315,N315,S315,X315,AC315,AH315,AM315,AR315,AW315,BB315)-SUM(J315)))</f>
        <v>0</v>
      </c>
      <c r="P315" s="20">
        <f t="shared" si="6"/>
        <v>0</v>
      </c>
      <c r="Q315" s="20">
        <f t="shared" si="18"/>
        <v>0</v>
      </c>
      <c r="R315" s="20">
        <f>ROUND(Q315*Priority!D10/12,2)</f>
        <v>0</v>
      </c>
      <c r="S315" s="20">
        <f>MIN(Q315+R315,Priority!E10)</f>
        <v>0</v>
      </c>
      <c r="T315" s="20">
        <f>MIN(MAX(0,Q315+R315-S315),MAX(0,Overview!$B$11-SUM(I315,N315,S315,X315,AC315,AH315,AM315,AR315,AW315,BB315)-SUM(J315,O315)))</f>
        <v>0</v>
      </c>
      <c r="U315" s="20">
        <f t="shared" si="7"/>
        <v>0</v>
      </c>
      <c r="V315" s="20">
        <f t="shared" si="19"/>
        <v>0</v>
      </c>
      <c r="W315" s="20">
        <f>ROUND(V315*Priority!D11/12,2)</f>
        <v>0</v>
      </c>
      <c r="X315" s="20">
        <f>MIN(V315+W315,Priority!E11)</f>
        <v>0</v>
      </c>
      <c r="Y315" s="20">
        <f>MIN(MAX(0,V315+W315-X315),MAX(0,Overview!$B$11-SUM(I315,N315,S315,X315,AC315,AH315,AM315,AR315,AW315,BB315)-SUM(J315,O315,T315)))</f>
        <v>0</v>
      </c>
      <c r="Z315" s="20">
        <f t="shared" si="8"/>
        <v>0</v>
      </c>
      <c r="AA315" s="20">
        <f t="shared" si="20"/>
        <v>0</v>
      </c>
      <c r="AB315" s="20">
        <f>ROUND(AA315*Priority!D12/12,2)</f>
        <v>0</v>
      </c>
      <c r="AC315" s="20">
        <f>MIN(AA315+AB315,Priority!E12)</f>
        <v>0</v>
      </c>
      <c r="AD315" s="20">
        <f>MIN(MAX(0,AA315+AB315-AC315),MAX(0,Overview!$B$11-SUM(I315,N315,S315,X315,AC315,AH315,AM315,AR315,AW315,BB315)-SUM(J315,O315,T315,Y315)))</f>
        <v>0</v>
      </c>
      <c r="AE315" s="20">
        <f t="shared" si="9"/>
        <v>0</v>
      </c>
      <c r="AF315" s="20">
        <f t="shared" si="21"/>
        <v>0</v>
      </c>
      <c r="AG315" s="20">
        <f>ROUND(AF315*Priority!D13/12,2)</f>
        <v>0</v>
      </c>
      <c r="AH315" s="20">
        <f>MIN(AF315+AG315,Priority!E13)</f>
        <v>0</v>
      </c>
      <c r="AI315" s="20">
        <f>MIN(MAX(0,AF315+AG315-AH315),MAX(0,Overview!$B$11-SUM(I315,N315,S315,X315,AC315,AH315,AM315,AR315,AW315,BB315)-SUM(J315,O315,T315,Y315,AD315)))</f>
        <v>0</v>
      </c>
      <c r="AJ315" s="20">
        <f t="shared" si="10"/>
        <v>0</v>
      </c>
      <c r="AK315" s="20">
        <f t="shared" si="22"/>
        <v>0</v>
      </c>
      <c r="AL315" s="20">
        <f>ROUND(AK315*Priority!D14/12,2)</f>
        <v>0</v>
      </c>
      <c r="AM315" s="20">
        <f>MIN(AK315+AL315,Priority!E14)</f>
        <v>0</v>
      </c>
      <c r="AN315" s="20">
        <f>MIN(MAX(0,AK315+AL315-AM315),MAX(0,Overview!$B$11-SUM(I315,N315,S315,X315,AC315,AH315,AM315,AR315,AW315,BB315)-SUM(J315,O315,T315,Y315,AD315,AI315)))</f>
        <v>0</v>
      </c>
      <c r="AO315" s="20">
        <f t="shared" si="11"/>
        <v>0</v>
      </c>
      <c r="AP315" s="20">
        <f t="shared" si="23"/>
        <v>0</v>
      </c>
      <c r="AQ315" s="20">
        <f>ROUND(AP315*Priority!D15/12,2)</f>
        <v>0</v>
      </c>
      <c r="AR315" s="20">
        <f>MIN(AP315+AQ315,Priority!E15)</f>
        <v>0</v>
      </c>
      <c r="AS315" s="20">
        <f>MIN(MAX(0,AP315+AQ315-AR315),MAX(0,Overview!$B$11-SUM(I315,N315,S315,X315,AC315,AH315,AM315,AR315,AW315,BB315)-SUM(J315,O315,T315,Y315,AD315,AI315,AN315)))</f>
        <v>0</v>
      </c>
      <c r="AT315" s="20">
        <f t="shared" si="12"/>
        <v>0</v>
      </c>
      <c r="AU315" s="20">
        <f t="shared" si="24"/>
        <v>0</v>
      </c>
      <c r="AV315" s="20">
        <f>ROUND(AU315*Priority!D16/12,2)</f>
        <v>0</v>
      </c>
      <c r="AW315" s="20">
        <f>MIN(AU315+AV315,Priority!E16)</f>
        <v>0</v>
      </c>
      <c r="AX315" s="20">
        <f>MIN(MAX(0,AU315+AV315-AW315),MAX(0,Overview!$B$11-SUM(I315,N315,S315,X315,AC315,AH315,AM315,AR315,AW315,BB315)-SUM(J315,O315,T315,Y315,AD315,AI315,AN315,AS315)))</f>
        <v>0</v>
      </c>
      <c r="AY315" s="20">
        <f t="shared" si="13"/>
        <v>0</v>
      </c>
      <c r="AZ315" s="20">
        <f t="shared" si="25"/>
        <v>0</v>
      </c>
      <c r="BA315" s="20">
        <f>ROUND(AZ315*Priority!D17/12,2)</f>
        <v>0</v>
      </c>
      <c r="BB315" s="20">
        <f>MIN(AZ315+BA315,Priority!E17)</f>
        <v>0</v>
      </c>
      <c r="BC315" s="20">
        <f>MIN(MAX(0,AZ315+BA315-BB315),MAX(0,Overview!$B$11-SUM(I315,N315,S315,X315,AC315,AH315,AM315,AR315,AW315,BB315)-SUM(J315,O315,T315,Y315,AD315,AI315,AN315,AS315,AX315)))</f>
        <v>0</v>
      </c>
      <c r="BD315" s="20">
        <f t="shared" si="14"/>
        <v>0</v>
      </c>
    </row>
    <row r="316" ht="22.5" customHeight="1">
      <c r="A316" s="4">
        <v>309.0</v>
      </c>
      <c r="B316" s="20">
        <f t="shared" ref="B316:C316" si="331">SUM(G316,L316,Q316,V316,AA316,AF316,AK316,AP316,AU316,AZ316)</f>
        <v>0</v>
      </c>
      <c r="C316" s="20">
        <f t="shared" si="331"/>
        <v>0</v>
      </c>
      <c r="D316" s="20">
        <f t="shared" si="3"/>
        <v>0</v>
      </c>
      <c r="E316" s="20">
        <f t="shared" si="4"/>
        <v>0</v>
      </c>
      <c r="F316" s="20">
        <f>MAX(0,Overview!$B$11-D316)</f>
        <v>0</v>
      </c>
      <c r="G316" s="20">
        <f t="shared" si="16"/>
        <v>0</v>
      </c>
      <c r="H316" s="20">
        <f>ROUND(G316*Priority!D8/12,2)</f>
        <v>0</v>
      </c>
      <c r="I316" s="20">
        <f>MIN(G316+H316,Priority!E8)</f>
        <v>0</v>
      </c>
      <c r="J316" s="20">
        <f>MIN(MAX(0,G316+H316-I316),MAX(0,Overview!$B$11-SUM(I316,N316,S316,X316,AC316,AH316,AM316,AR316,AW316,BB316)))</f>
        <v>0</v>
      </c>
      <c r="K316" s="20">
        <f t="shared" si="5"/>
        <v>0</v>
      </c>
      <c r="L316" s="20">
        <f t="shared" si="17"/>
        <v>0</v>
      </c>
      <c r="M316" s="20">
        <f>ROUND(L316*Priority!D9/12,2)</f>
        <v>0</v>
      </c>
      <c r="N316" s="20">
        <f>MIN(L316+M316,Priority!E9)</f>
        <v>0</v>
      </c>
      <c r="O316" s="20">
        <f>MIN(MAX(0,L316+M316-N316),MAX(0,Overview!$B$11-SUM(I316,N316,S316,X316,AC316,AH316,AM316,AR316,AW316,BB316)-SUM(J316)))</f>
        <v>0</v>
      </c>
      <c r="P316" s="20">
        <f t="shared" si="6"/>
        <v>0</v>
      </c>
      <c r="Q316" s="20">
        <f t="shared" si="18"/>
        <v>0</v>
      </c>
      <c r="R316" s="20">
        <f>ROUND(Q316*Priority!D10/12,2)</f>
        <v>0</v>
      </c>
      <c r="S316" s="20">
        <f>MIN(Q316+R316,Priority!E10)</f>
        <v>0</v>
      </c>
      <c r="T316" s="20">
        <f>MIN(MAX(0,Q316+R316-S316),MAX(0,Overview!$B$11-SUM(I316,N316,S316,X316,AC316,AH316,AM316,AR316,AW316,BB316)-SUM(J316,O316)))</f>
        <v>0</v>
      </c>
      <c r="U316" s="20">
        <f t="shared" si="7"/>
        <v>0</v>
      </c>
      <c r="V316" s="20">
        <f t="shared" si="19"/>
        <v>0</v>
      </c>
      <c r="W316" s="20">
        <f>ROUND(V316*Priority!D11/12,2)</f>
        <v>0</v>
      </c>
      <c r="X316" s="20">
        <f>MIN(V316+W316,Priority!E11)</f>
        <v>0</v>
      </c>
      <c r="Y316" s="20">
        <f>MIN(MAX(0,V316+W316-X316),MAX(0,Overview!$B$11-SUM(I316,N316,S316,X316,AC316,AH316,AM316,AR316,AW316,BB316)-SUM(J316,O316,T316)))</f>
        <v>0</v>
      </c>
      <c r="Z316" s="20">
        <f t="shared" si="8"/>
        <v>0</v>
      </c>
      <c r="AA316" s="20">
        <f t="shared" si="20"/>
        <v>0</v>
      </c>
      <c r="AB316" s="20">
        <f>ROUND(AA316*Priority!D12/12,2)</f>
        <v>0</v>
      </c>
      <c r="AC316" s="20">
        <f>MIN(AA316+AB316,Priority!E12)</f>
        <v>0</v>
      </c>
      <c r="AD316" s="20">
        <f>MIN(MAX(0,AA316+AB316-AC316),MAX(0,Overview!$B$11-SUM(I316,N316,S316,X316,AC316,AH316,AM316,AR316,AW316,BB316)-SUM(J316,O316,T316,Y316)))</f>
        <v>0</v>
      </c>
      <c r="AE316" s="20">
        <f t="shared" si="9"/>
        <v>0</v>
      </c>
      <c r="AF316" s="20">
        <f t="shared" si="21"/>
        <v>0</v>
      </c>
      <c r="AG316" s="20">
        <f>ROUND(AF316*Priority!D13/12,2)</f>
        <v>0</v>
      </c>
      <c r="AH316" s="20">
        <f>MIN(AF316+AG316,Priority!E13)</f>
        <v>0</v>
      </c>
      <c r="AI316" s="20">
        <f>MIN(MAX(0,AF316+AG316-AH316),MAX(0,Overview!$B$11-SUM(I316,N316,S316,X316,AC316,AH316,AM316,AR316,AW316,BB316)-SUM(J316,O316,T316,Y316,AD316)))</f>
        <v>0</v>
      </c>
      <c r="AJ316" s="20">
        <f t="shared" si="10"/>
        <v>0</v>
      </c>
      <c r="AK316" s="20">
        <f t="shared" si="22"/>
        <v>0</v>
      </c>
      <c r="AL316" s="20">
        <f>ROUND(AK316*Priority!D14/12,2)</f>
        <v>0</v>
      </c>
      <c r="AM316" s="20">
        <f>MIN(AK316+AL316,Priority!E14)</f>
        <v>0</v>
      </c>
      <c r="AN316" s="20">
        <f>MIN(MAX(0,AK316+AL316-AM316),MAX(0,Overview!$B$11-SUM(I316,N316,S316,X316,AC316,AH316,AM316,AR316,AW316,BB316)-SUM(J316,O316,T316,Y316,AD316,AI316)))</f>
        <v>0</v>
      </c>
      <c r="AO316" s="20">
        <f t="shared" si="11"/>
        <v>0</v>
      </c>
      <c r="AP316" s="20">
        <f t="shared" si="23"/>
        <v>0</v>
      </c>
      <c r="AQ316" s="20">
        <f>ROUND(AP316*Priority!D15/12,2)</f>
        <v>0</v>
      </c>
      <c r="AR316" s="20">
        <f>MIN(AP316+AQ316,Priority!E15)</f>
        <v>0</v>
      </c>
      <c r="AS316" s="20">
        <f>MIN(MAX(0,AP316+AQ316-AR316),MAX(0,Overview!$B$11-SUM(I316,N316,S316,X316,AC316,AH316,AM316,AR316,AW316,BB316)-SUM(J316,O316,T316,Y316,AD316,AI316,AN316)))</f>
        <v>0</v>
      </c>
      <c r="AT316" s="20">
        <f t="shared" si="12"/>
        <v>0</v>
      </c>
      <c r="AU316" s="20">
        <f t="shared" si="24"/>
        <v>0</v>
      </c>
      <c r="AV316" s="20">
        <f>ROUND(AU316*Priority!D16/12,2)</f>
        <v>0</v>
      </c>
      <c r="AW316" s="20">
        <f>MIN(AU316+AV316,Priority!E16)</f>
        <v>0</v>
      </c>
      <c r="AX316" s="20">
        <f>MIN(MAX(0,AU316+AV316-AW316),MAX(0,Overview!$B$11-SUM(I316,N316,S316,X316,AC316,AH316,AM316,AR316,AW316,BB316)-SUM(J316,O316,T316,Y316,AD316,AI316,AN316,AS316)))</f>
        <v>0</v>
      </c>
      <c r="AY316" s="20">
        <f t="shared" si="13"/>
        <v>0</v>
      </c>
      <c r="AZ316" s="20">
        <f t="shared" si="25"/>
        <v>0</v>
      </c>
      <c r="BA316" s="20">
        <f>ROUND(AZ316*Priority!D17/12,2)</f>
        <v>0</v>
      </c>
      <c r="BB316" s="20">
        <f>MIN(AZ316+BA316,Priority!E17)</f>
        <v>0</v>
      </c>
      <c r="BC316" s="20">
        <f>MIN(MAX(0,AZ316+BA316-BB316),MAX(0,Overview!$B$11-SUM(I316,N316,S316,X316,AC316,AH316,AM316,AR316,AW316,BB316)-SUM(J316,O316,T316,Y316,AD316,AI316,AN316,AS316,AX316)))</f>
        <v>0</v>
      </c>
      <c r="BD316" s="20">
        <f t="shared" si="14"/>
        <v>0</v>
      </c>
    </row>
    <row r="317" ht="22.5" customHeight="1">
      <c r="A317" s="4">
        <v>310.0</v>
      </c>
      <c r="B317" s="20">
        <f t="shared" ref="B317:C317" si="332">SUM(G317,L317,Q317,V317,AA317,AF317,AK317,AP317,AU317,AZ317)</f>
        <v>0</v>
      </c>
      <c r="C317" s="20">
        <f t="shared" si="332"/>
        <v>0</v>
      </c>
      <c r="D317" s="20">
        <f t="shared" si="3"/>
        <v>0</v>
      </c>
      <c r="E317" s="20">
        <f t="shared" si="4"/>
        <v>0</v>
      </c>
      <c r="F317" s="20">
        <f>MAX(0,Overview!$B$11-D317)</f>
        <v>0</v>
      </c>
      <c r="G317" s="20">
        <f t="shared" si="16"/>
        <v>0</v>
      </c>
      <c r="H317" s="20">
        <f>ROUND(G317*Priority!D8/12,2)</f>
        <v>0</v>
      </c>
      <c r="I317" s="20">
        <f>MIN(G317+H317,Priority!E8)</f>
        <v>0</v>
      </c>
      <c r="J317" s="20">
        <f>MIN(MAX(0,G317+H317-I317),MAX(0,Overview!$B$11-SUM(I317,N317,S317,X317,AC317,AH317,AM317,AR317,AW317,BB317)))</f>
        <v>0</v>
      </c>
      <c r="K317" s="20">
        <f t="shared" si="5"/>
        <v>0</v>
      </c>
      <c r="L317" s="20">
        <f t="shared" si="17"/>
        <v>0</v>
      </c>
      <c r="M317" s="20">
        <f>ROUND(L317*Priority!D9/12,2)</f>
        <v>0</v>
      </c>
      <c r="N317" s="20">
        <f>MIN(L317+M317,Priority!E9)</f>
        <v>0</v>
      </c>
      <c r="O317" s="20">
        <f>MIN(MAX(0,L317+M317-N317),MAX(0,Overview!$B$11-SUM(I317,N317,S317,X317,AC317,AH317,AM317,AR317,AW317,BB317)-SUM(J317)))</f>
        <v>0</v>
      </c>
      <c r="P317" s="20">
        <f t="shared" si="6"/>
        <v>0</v>
      </c>
      <c r="Q317" s="20">
        <f t="shared" si="18"/>
        <v>0</v>
      </c>
      <c r="R317" s="20">
        <f>ROUND(Q317*Priority!D10/12,2)</f>
        <v>0</v>
      </c>
      <c r="S317" s="20">
        <f>MIN(Q317+R317,Priority!E10)</f>
        <v>0</v>
      </c>
      <c r="T317" s="20">
        <f>MIN(MAX(0,Q317+R317-S317),MAX(0,Overview!$B$11-SUM(I317,N317,S317,X317,AC317,AH317,AM317,AR317,AW317,BB317)-SUM(J317,O317)))</f>
        <v>0</v>
      </c>
      <c r="U317" s="20">
        <f t="shared" si="7"/>
        <v>0</v>
      </c>
      <c r="V317" s="20">
        <f t="shared" si="19"/>
        <v>0</v>
      </c>
      <c r="W317" s="20">
        <f>ROUND(V317*Priority!D11/12,2)</f>
        <v>0</v>
      </c>
      <c r="X317" s="20">
        <f>MIN(V317+W317,Priority!E11)</f>
        <v>0</v>
      </c>
      <c r="Y317" s="20">
        <f>MIN(MAX(0,V317+W317-X317),MAX(0,Overview!$B$11-SUM(I317,N317,S317,X317,AC317,AH317,AM317,AR317,AW317,BB317)-SUM(J317,O317,T317)))</f>
        <v>0</v>
      </c>
      <c r="Z317" s="20">
        <f t="shared" si="8"/>
        <v>0</v>
      </c>
      <c r="AA317" s="20">
        <f t="shared" si="20"/>
        <v>0</v>
      </c>
      <c r="AB317" s="20">
        <f>ROUND(AA317*Priority!D12/12,2)</f>
        <v>0</v>
      </c>
      <c r="AC317" s="20">
        <f>MIN(AA317+AB317,Priority!E12)</f>
        <v>0</v>
      </c>
      <c r="AD317" s="20">
        <f>MIN(MAX(0,AA317+AB317-AC317),MAX(0,Overview!$B$11-SUM(I317,N317,S317,X317,AC317,AH317,AM317,AR317,AW317,BB317)-SUM(J317,O317,T317,Y317)))</f>
        <v>0</v>
      </c>
      <c r="AE317" s="20">
        <f t="shared" si="9"/>
        <v>0</v>
      </c>
      <c r="AF317" s="20">
        <f t="shared" si="21"/>
        <v>0</v>
      </c>
      <c r="AG317" s="20">
        <f>ROUND(AF317*Priority!D13/12,2)</f>
        <v>0</v>
      </c>
      <c r="AH317" s="20">
        <f>MIN(AF317+AG317,Priority!E13)</f>
        <v>0</v>
      </c>
      <c r="AI317" s="20">
        <f>MIN(MAX(0,AF317+AG317-AH317),MAX(0,Overview!$B$11-SUM(I317,N317,S317,X317,AC317,AH317,AM317,AR317,AW317,BB317)-SUM(J317,O317,T317,Y317,AD317)))</f>
        <v>0</v>
      </c>
      <c r="AJ317" s="20">
        <f t="shared" si="10"/>
        <v>0</v>
      </c>
      <c r="AK317" s="20">
        <f t="shared" si="22"/>
        <v>0</v>
      </c>
      <c r="AL317" s="20">
        <f>ROUND(AK317*Priority!D14/12,2)</f>
        <v>0</v>
      </c>
      <c r="AM317" s="20">
        <f>MIN(AK317+AL317,Priority!E14)</f>
        <v>0</v>
      </c>
      <c r="AN317" s="20">
        <f>MIN(MAX(0,AK317+AL317-AM317),MAX(0,Overview!$B$11-SUM(I317,N317,S317,X317,AC317,AH317,AM317,AR317,AW317,BB317)-SUM(J317,O317,T317,Y317,AD317,AI317)))</f>
        <v>0</v>
      </c>
      <c r="AO317" s="20">
        <f t="shared" si="11"/>
        <v>0</v>
      </c>
      <c r="AP317" s="20">
        <f t="shared" si="23"/>
        <v>0</v>
      </c>
      <c r="AQ317" s="20">
        <f>ROUND(AP317*Priority!D15/12,2)</f>
        <v>0</v>
      </c>
      <c r="AR317" s="20">
        <f>MIN(AP317+AQ317,Priority!E15)</f>
        <v>0</v>
      </c>
      <c r="AS317" s="20">
        <f>MIN(MAX(0,AP317+AQ317-AR317),MAX(0,Overview!$B$11-SUM(I317,N317,S317,X317,AC317,AH317,AM317,AR317,AW317,BB317)-SUM(J317,O317,T317,Y317,AD317,AI317,AN317)))</f>
        <v>0</v>
      </c>
      <c r="AT317" s="20">
        <f t="shared" si="12"/>
        <v>0</v>
      </c>
      <c r="AU317" s="20">
        <f t="shared" si="24"/>
        <v>0</v>
      </c>
      <c r="AV317" s="20">
        <f>ROUND(AU317*Priority!D16/12,2)</f>
        <v>0</v>
      </c>
      <c r="AW317" s="20">
        <f>MIN(AU317+AV317,Priority!E16)</f>
        <v>0</v>
      </c>
      <c r="AX317" s="20">
        <f>MIN(MAX(0,AU317+AV317-AW317),MAX(0,Overview!$B$11-SUM(I317,N317,S317,X317,AC317,AH317,AM317,AR317,AW317,BB317)-SUM(J317,O317,T317,Y317,AD317,AI317,AN317,AS317)))</f>
        <v>0</v>
      </c>
      <c r="AY317" s="20">
        <f t="shared" si="13"/>
        <v>0</v>
      </c>
      <c r="AZ317" s="20">
        <f t="shared" si="25"/>
        <v>0</v>
      </c>
      <c r="BA317" s="20">
        <f>ROUND(AZ317*Priority!D17/12,2)</f>
        <v>0</v>
      </c>
      <c r="BB317" s="20">
        <f>MIN(AZ317+BA317,Priority!E17)</f>
        <v>0</v>
      </c>
      <c r="BC317" s="20">
        <f>MIN(MAX(0,AZ317+BA317-BB317),MAX(0,Overview!$B$11-SUM(I317,N317,S317,X317,AC317,AH317,AM317,AR317,AW317,BB317)-SUM(J317,O317,T317,Y317,AD317,AI317,AN317,AS317,AX317)))</f>
        <v>0</v>
      </c>
      <c r="BD317" s="20">
        <f t="shared" si="14"/>
        <v>0</v>
      </c>
    </row>
    <row r="318" ht="22.5" customHeight="1">
      <c r="A318" s="4">
        <v>311.0</v>
      </c>
      <c r="B318" s="20">
        <f t="shared" ref="B318:C318" si="333">SUM(G318,L318,Q318,V318,AA318,AF318,AK318,AP318,AU318,AZ318)</f>
        <v>0</v>
      </c>
      <c r="C318" s="20">
        <f t="shared" si="333"/>
        <v>0</v>
      </c>
      <c r="D318" s="20">
        <f t="shared" si="3"/>
        <v>0</v>
      </c>
      <c r="E318" s="20">
        <f t="shared" si="4"/>
        <v>0</v>
      </c>
      <c r="F318" s="20">
        <f>MAX(0,Overview!$B$11-D318)</f>
        <v>0</v>
      </c>
      <c r="G318" s="20">
        <f t="shared" si="16"/>
        <v>0</v>
      </c>
      <c r="H318" s="20">
        <f>ROUND(G318*Priority!D8/12,2)</f>
        <v>0</v>
      </c>
      <c r="I318" s="20">
        <f>MIN(G318+H318,Priority!E8)</f>
        <v>0</v>
      </c>
      <c r="J318" s="20">
        <f>MIN(MAX(0,G318+H318-I318),MAX(0,Overview!$B$11-SUM(I318,N318,S318,X318,AC318,AH318,AM318,AR318,AW318,BB318)))</f>
        <v>0</v>
      </c>
      <c r="K318" s="20">
        <f t="shared" si="5"/>
        <v>0</v>
      </c>
      <c r="L318" s="20">
        <f t="shared" si="17"/>
        <v>0</v>
      </c>
      <c r="M318" s="20">
        <f>ROUND(L318*Priority!D9/12,2)</f>
        <v>0</v>
      </c>
      <c r="N318" s="20">
        <f>MIN(L318+M318,Priority!E9)</f>
        <v>0</v>
      </c>
      <c r="O318" s="20">
        <f>MIN(MAX(0,L318+M318-N318),MAX(0,Overview!$B$11-SUM(I318,N318,S318,X318,AC318,AH318,AM318,AR318,AW318,BB318)-SUM(J318)))</f>
        <v>0</v>
      </c>
      <c r="P318" s="20">
        <f t="shared" si="6"/>
        <v>0</v>
      </c>
      <c r="Q318" s="20">
        <f t="shared" si="18"/>
        <v>0</v>
      </c>
      <c r="R318" s="20">
        <f>ROUND(Q318*Priority!D10/12,2)</f>
        <v>0</v>
      </c>
      <c r="S318" s="20">
        <f>MIN(Q318+R318,Priority!E10)</f>
        <v>0</v>
      </c>
      <c r="T318" s="20">
        <f>MIN(MAX(0,Q318+R318-S318),MAX(0,Overview!$B$11-SUM(I318,N318,S318,X318,AC318,AH318,AM318,AR318,AW318,BB318)-SUM(J318,O318)))</f>
        <v>0</v>
      </c>
      <c r="U318" s="20">
        <f t="shared" si="7"/>
        <v>0</v>
      </c>
      <c r="V318" s="20">
        <f t="shared" si="19"/>
        <v>0</v>
      </c>
      <c r="W318" s="20">
        <f>ROUND(V318*Priority!D11/12,2)</f>
        <v>0</v>
      </c>
      <c r="X318" s="20">
        <f>MIN(V318+W318,Priority!E11)</f>
        <v>0</v>
      </c>
      <c r="Y318" s="20">
        <f>MIN(MAX(0,V318+W318-X318),MAX(0,Overview!$B$11-SUM(I318,N318,S318,X318,AC318,AH318,AM318,AR318,AW318,BB318)-SUM(J318,O318,T318)))</f>
        <v>0</v>
      </c>
      <c r="Z318" s="20">
        <f t="shared" si="8"/>
        <v>0</v>
      </c>
      <c r="AA318" s="20">
        <f t="shared" si="20"/>
        <v>0</v>
      </c>
      <c r="AB318" s="20">
        <f>ROUND(AA318*Priority!D12/12,2)</f>
        <v>0</v>
      </c>
      <c r="AC318" s="20">
        <f>MIN(AA318+AB318,Priority!E12)</f>
        <v>0</v>
      </c>
      <c r="AD318" s="20">
        <f>MIN(MAX(0,AA318+AB318-AC318),MAX(0,Overview!$B$11-SUM(I318,N318,S318,X318,AC318,AH318,AM318,AR318,AW318,BB318)-SUM(J318,O318,T318,Y318)))</f>
        <v>0</v>
      </c>
      <c r="AE318" s="20">
        <f t="shared" si="9"/>
        <v>0</v>
      </c>
      <c r="AF318" s="20">
        <f t="shared" si="21"/>
        <v>0</v>
      </c>
      <c r="AG318" s="20">
        <f>ROUND(AF318*Priority!D13/12,2)</f>
        <v>0</v>
      </c>
      <c r="AH318" s="20">
        <f>MIN(AF318+AG318,Priority!E13)</f>
        <v>0</v>
      </c>
      <c r="AI318" s="20">
        <f>MIN(MAX(0,AF318+AG318-AH318),MAX(0,Overview!$B$11-SUM(I318,N318,S318,X318,AC318,AH318,AM318,AR318,AW318,BB318)-SUM(J318,O318,T318,Y318,AD318)))</f>
        <v>0</v>
      </c>
      <c r="AJ318" s="20">
        <f t="shared" si="10"/>
        <v>0</v>
      </c>
      <c r="AK318" s="20">
        <f t="shared" si="22"/>
        <v>0</v>
      </c>
      <c r="AL318" s="20">
        <f>ROUND(AK318*Priority!D14/12,2)</f>
        <v>0</v>
      </c>
      <c r="AM318" s="20">
        <f>MIN(AK318+AL318,Priority!E14)</f>
        <v>0</v>
      </c>
      <c r="AN318" s="20">
        <f>MIN(MAX(0,AK318+AL318-AM318),MAX(0,Overview!$B$11-SUM(I318,N318,S318,X318,AC318,AH318,AM318,AR318,AW318,BB318)-SUM(J318,O318,T318,Y318,AD318,AI318)))</f>
        <v>0</v>
      </c>
      <c r="AO318" s="20">
        <f t="shared" si="11"/>
        <v>0</v>
      </c>
      <c r="AP318" s="20">
        <f t="shared" si="23"/>
        <v>0</v>
      </c>
      <c r="AQ318" s="20">
        <f>ROUND(AP318*Priority!D15/12,2)</f>
        <v>0</v>
      </c>
      <c r="AR318" s="20">
        <f>MIN(AP318+AQ318,Priority!E15)</f>
        <v>0</v>
      </c>
      <c r="AS318" s="20">
        <f>MIN(MAX(0,AP318+AQ318-AR318),MAX(0,Overview!$B$11-SUM(I318,N318,S318,X318,AC318,AH318,AM318,AR318,AW318,BB318)-SUM(J318,O318,T318,Y318,AD318,AI318,AN318)))</f>
        <v>0</v>
      </c>
      <c r="AT318" s="20">
        <f t="shared" si="12"/>
        <v>0</v>
      </c>
      <c r="AU318" s="20">
        <f t="shared" si="24"/>
        <v>0</v>
      </c>
      <c r="AV318" s="20">
        <f>ROUND(AU318*Priority!D16/12,2)</f>
        <v>0</v>
      </c>
      <c r="AW318" s="20">
        <f>MIN(AU318+AV318,Priority!E16)</f>
        <v>0</v>
      </c>
      <c r="AX318" s="20">
        <f>MIN(MAX(0,AU318+AV318-AW318),MAX(0,Overview!$B$11-SUM(I318,N318,S318,X318,AC318,AH318,AM318,AR318,AW318,BB318)-SUM(J318,O318,T318,Y318,AD318,AI318,AN318,AS318)))</f>
        <v>0</v>
      </c>
      <c r="AY318" s="20">
        <f t="shared" si="13"/>
        <v>0</v>
      </c>
      <c r="AZ318" s="20">
        <f t="shared" si="25"/>
        <v>0</v>
      </c>
      <c r="BA318" s="20">
        <f>ROUND(AZ318*Priority!D17/12,2)</f>
        <v>0</v>
      </c>
      <c r="BB318" s="20">
        <f>MIN(AZ318+BA318,Priority!E17)</f>
        <v>0</v>
      </c>
      <c r="BC318" s="20">
        <f>MIN(MAX(0,AZ318+BA318-BB318),MAX(0,Overview!$B$11-SUM(I318,N318,S318,X318,AC318,AH318,AM318,AR318,AW318,BB318)-SUM(J318,O318,T318,Y318,AD318,AI318,AN318,AS318,AX318)))</f>
        <v>0</v>
      </c>
      <c r="BD318" s="20">
        <f t="shared" si="14"/>
        <v>0</v>
      </c>
    </row>
    <row r="319" ht="22.5" customHeight="1">
      <c r="A319" s="4">
        <v>312.0</v>
      </c>
      <c r="B319" s="20">
        <f t="shared" ref="B319:C319" si="334">SUM(G319,L319,Q319,V319,AA319,AF319,AK319,AP319,AU319,AZ319)</f>
        <v>0</v>
      </c>
      <c r="C319" s="20">
        <f t="shared" si="334"/>
        <v>0</v>
      </c>
      <c r="D319" s="20">
        <f t="shared" si="3"/>
        <v>0</v>
      </c>
      <c r="E319" s="20">
        <f t="shared" si="4"/>
        <v>0</v>
      </c>
      <c r="F319" s="20">
        <f>MAX(0,Overview!$B$11-D319)</f>
        <v>0</v>
      </c>
      <c r="G319" s="20">
        <f t="shared" si="16"/>
        <v>0</v>
      </c>
      <c r="H319" s="20">
        <f>ROUND(G319*Priority!D8/12,2)</f>
        <v>0</v>
      </c>
      <c r="I319" s="20">
        <f>MIN(G319+H319,Priority!E8)</f>
        <v>0</v>
      </c>
      <c r="J319" s="20">
        <f>MIN(MAX(0,G319+H319-I319),MAX(0,Overview!$B$11-SUM(I319,N319,S319,X319,AC319,AH319,AM319,AR319,AW319,BB319)))</f>
        <v>0</v>
      </c>
      <c r="K319" s="20">
        <f t="shared" si="5"/>
        <v>0</v>
      </c>
      <c r="L319" s="20">
        <f t="shared" si="17"/>
        <v>0</v>
      </c>
      <c r="M319" s="20">
        <f>ROUND(L319*Priority!D9/12,2)</f>
        <v>0</v>
      </c>
      <c r="N319" s="20">
        <f>MIN(L319+M319,Priority!E9)</f>
        <v>0</v>
      </c>
      <c r="O319" s="20">
        <f>MIN(MAX(0,L319+M319-N319),MAX(0,Overview!$B$11-SUM(I319,N319,S319,X319,AC319,AH319,AM319,AR319,AW319,BB319)-SUM(J319)))</f>
        <v>0</v>
      </c>
      <c r="P319" s="20">
        <f t="shared" si="6"/>
        <v>0</v>
      </c>
      <c r="Q319" s="20">
        <f t="shared" si="18"/>
        <v>0</v>
      </c>
      <c r="R319" s="20">
        <f>ROUND(Q319*Priority!D10/12,2)</f>
        <v>0</v>
      </c>
      <c r="S319" s="20">
        <f>MIN(Q319+R319,Priority!E10)</f>
        <v>0</v>
      </c>
      <c r="T319" s="20">
        <f>MIN(MAX(0,Q319+R319-S319),MAX(0,Overview!$B$11-SUM(I319,N319,S319,X319,AC319,AH319,AM319,AR319,AW319,BB319)-SUM(J319,O319)))</f>
        <v>0</v>
      </c>
      <c r="U319" s="20">
        <f t="shared" si="7"/>
        <v>0</v>
      </c>
      <c r="V319" s="20">
        <f t="shared" si="19"/>
        <v>0</v>
      </c>
      <c r="W319" s="20">
        <f>ROUND(V319*Priority!D11/12,2)</f>
        <v>0</v>
      </c>
      <c r="X319" s="20">
        <f>MIN(V319+W319,Priority!E11)</f>
        <v>0</v>
      </c>
      <c r="Y319" s="20">
        <f>MIN(MAX(0,V319+W319-X319),MAX(0,Overview!$B$11-SUM(I319,N319,S319,X319,AC319,AH319,AM319,AR319,AW319,BB319)-SUM(J319,O319,T319)))</f>
        <v>0</v>
      </c>
      <c r="Z319" s="20">
        <f t="shared" si="8"/>
        <v>0</v>
      </c>
      <c r="AA319" s="20">
        <f t="shared" si="20"/>
        <v>0</v>
      </c>
      <c r="AB319" s="20">
        <f>ROUND(AA319*Priority!D12/12,2)</f>
        <v>0</v>
      </c>
      <c r="AC319" s="20">
        <f>MIN(AA319+AB319,Priority!E12)</f>
        <v>0</v>
      </c>
      <c r="AD319" s="20">
        <f>MIN(MAX(0,AA319+AB319-AC319),MAX(0,Overview!$B$11-SUM(I319,N319,S319,X319,AC319,AH319,AM319,AR319,AW319,BB319)-SUM(J319,O319,T319,Y319)))</f>
        <v>0</v>
      </c>
      <c r="AE319" s="20">
        <f t="shared" si="9"/>
        <v>0</v>
      </c>
      <c r="AF319" s="20">
        <f t="shared" si="21"/>
        <v>0</v>
      </c>
      <c r="AG319" s="20">
        <f>ROUND(AF319*Priority!D13/12,2)</f>
        <v>0</v>
      </c>
      <c r="AH319" s="20">
        <f>MIN(AF319+AG319,Priority!E13)</f>
        <v>0</v>
      </c>
      <c r="AI319" s="20">
        <f>MIN(MAX(0,AF319+AG319-AH319),MAX(0,Overview!$B$11-SUM(I319,N319,S319,X319,AC319,AH319,AM319,AR319,AW319,BB319)-SUM(J319,O319,T319,Y319,AD319)))</f>
        <v>0</v>
      </c>
      <c r="AJ319" s="20">
        <f t="shared" si="10"/>
        <v>0</v>
      </c>
      <c r="AK319" s="20">
        <f t="shared" si="22"/>
        <v>0</v>
      </c>
      <c r="AL319" s="20">
        <f>ROUND(AK319*Priority!D14/12,2)</f>
        <v>0</v>
      </c>
      <c r="AM319" s="20">
        <f>MIN(AK319+AL319,Priority!E14)</f>
        <v>0</v>
      </c>
      <c r="AN319" s="20">
        <f>MIN(MAX(0,AK319+AL319-AM319),MAX(0,Overview!$B$11-SUM(I319,N319,S319,X319,AC319,AH319,AM319,AR319,AW319,BB319)-SUM(J319,O319,T319,Y319,AD319,AI319)))</f>
        <v>0</v>
      </c>
      <c r="AO319" s="20">
        <f t="shared" si="11"/>
        <v>0</v>
      </c>
      <c r="AP319" s="20">
        <f t="shared" si="23"/>
        <v>0</v>
      </c>
      <c r="AQ319" s="20">
        <f>ROUND(AP319*Priority!D15/12,2)</f>
        <v>0</v>
      </c>
      <c r="AR319" s="20">
        <f>MIN(AP319+AQ319,Priority!E15)</f>
        <v>0</v>
      </c>
      <c r="AS319" s="20">
        <f>MIN(MAX(0,AP319+AQ319-AR319),MAX(0,Overview!$B$11-SUM(I319,N319,S319,X319,AC319,AH319,AM319,AR319,AW319,BB319)-SUM(J319,O319,T319,Y319,AD319,AI319,AN319)))</f>
        <v>0</v>
      </c>
      <c r="AT319" s="20">
        <f t="shared" si="12"/>
        <v>0</v>
      </c>
      <c r="AU319" s="20">
        <f t="shared" si="24"/>
        <v>0</v>
      </c>
      <c r="AV319" s="20">
        <f>ROUND(AU319*Priority!D16/12,2)</f>
        <v>0</v>
      </c>
      <c r="AW319" s="20">
        <f>MIN(AU319+AV319,Priority!E16)</f>
        <v>0</v>
      </c>
      <c r="AX319" s="20">
        <f>MIN(MAX(0,AU319+AV319-AW319),MAX(0,Overview!$B$11-SUM(I319,N319,S319,X319,AC319,AH319,AM319,AR319,AW319,BB319)-SUM(J319,O319,T319,Y319,AD319,AI319,AN319,AS319)))</f>
        <v>0</v>
      </c>
      <c r="AY319" s="20">
        <f t="shared" si="13"/>
        <v>0</v>
      </c>
      <c r="AZ319" s="20">
        <f t="shared" si="25"/>
        <v>0</v>
      </c>
      <c r="BA319" s="20">
        <f>ROUND(AZ319*Priority!D17/12,2)</f>
        <v>0</v>
      </c>
      <c r="BB319" s="20">
        <f>MIN(AZ319+BA319,Priority!E17)</f>
        <v>0</v>
      </c>
      <c r="BC319" s="20">
        <f>MIN(MAX(0,AZ319+BA319-BB319),MAX(0,Overview!$B$11-SUM(I319,N319,S319,X319,AC319,AH319,AM319,AR319,AW319,BB319)-SUM(J319,O319,T319,Y319,AD319,AI319,AN319,AS319,AX319)))</f>
        <v>0</v>
      </c>
      <c r="BD319" s="20">
        <f t="shared" si="14"/>
        <v>0</v>
      </c>
    </row>
    <row r="320" ht="22.5" customHeight="1">
      <c r="A320" s="4">
        <v>313.0</v>
      </c>
      <c r="B320" s="20">
        <f t="shared" ref="B320:C320" si="335">SUM(G320,L320,Q320,V320,AA320,AF320,AK320,AP320,AU320,AZ320)</f>
        <v>0</v>
      </c>
      <c r="C320" s="20">
        <f t="shared" si="335"/>
        <v>0</v>
      </c>
      <c r="D320" s="20">
        <f t="shared" si="3"/>
        <v>0</v>
      </c>
      <c r="E320" s="20">
        <f t="shared" si="4"/>
        <v>0</v>
      </c>
      <c r="F320" s="20">
        <f>MAX(0,Overview!$B$11-D320)</f>
        <v>0</v>
      </c>
      <c r="G320" s="20">
        <f t="shared" si="16"/>
        <v>0</v>
      </c>
      <c r="H320" s="20">
        <f>ROUND(G320*Priority!D8/12,2)</f>
        <v>0</v>
      </c>
      <c r="I320" s="20">
        <f>MIN(G320+H320,Priority!E8)</f>
        <v>0</v>
      </c>
      <c r="J320" s="20">
        <f>MIN(MAX(0,G320+H320-I320),MAX(0,Overview!$B$11-SUM(I320,N320,S320,X320,AC320,AH320,AM320,AR320,AW320,BB320)))</f>
        <v>0</v>
      </c>
      <c r="K320" s="20">
        <f t="shared" si="5"/>
        <v>0</v>
      </c>
      <c r="L320" s="20">
        <f t="shared" si="17"/>
        <v>0</v>
      </c>
      <c r="M320" s="20">
        <f>ROUND(L320*Priority!D9/12,2)</f>
        <v>0</v>
      </c>
      <c r="N320" s="20">
        <f>MIN(L320+M320,Priority!E9)</f>
        <v>0</v>
      </c>
      <c r="O320" s="20">
        <f>MIN(MAX(0,L320+M320-N320),MAX(0,Overview!$B$11-SUM(I320,N320,S320,X320,AC320,AH320,AM320,AR320,AW320,BB320)-SUM(J320)))</f>
        <v>0</v>
      </c>
      <c r="P320" s="20">
        <f t="shared" si="6"/>
        <v>0</v>
      </c>
      <c r="Q320" s="20">
        <f t="shared" si="18"/>
        <v>0</v>
      </c>
      <c r="R320" s="20">
        <f>ROUND(Q320*Priority!D10/12,2)</f>
        <v>0</v>
      </c>
      <c r="S320" s="20">
        <f>MIN(Q320+R320,Priority!E10)</f>
        <v>0</v>
      </c>
      <c r="T320" s="20">
        <f>MIN(MAX(0,Q320+R320-S320),MAX(0,Overview!$B$11-SUM(I320,N320,S320,X320,AC320,AH320,AM320,AR320,AW320,BB320)-SUM(J320,O320)))</f>
        <v>0</v>
      </c>
      <c r="U320" s="20">
        <f t="shared" si="7"/>
        <v>0</v>
      </c>
      <c r="V320" s="20">
        <f t="shared" si="19"/>
        <v>0</v>
      </c>
      <c r="W320" s="20">
        <f>ROUND(V320*Priority!D11/12,2)</f>
        <v>0</v>
      </c>
      <c r="X320" s="20">
        <f>MIN(V320+W320,Priority!E11)</f>
        <v>0</v>
      </c>
      <c r="Y320" s="20">
        <f>MIN(MAX(0,V320+W320-X320),MAX(0,Overview!$B$11-SUM(I320,N320,S320,X320,AC320,AH320,AM320,AR320,AW320,BB320)-SUM(J320,O320,T320)))</f>
        <v>0</v>
      </c>
      <c r="Z320" s="20">
        <f t="shared" si="8"/>
        <v>0</v>
      </c>
      <c r="AA320" s="20">
        <f t="shared" si="20"/>
        <v>0</v>
      </c>
      <c r="AB320" s="20">
        <f>ROUND(AA320*Priority!D12/12,2)</f>
        <v>0</v>
      </c>
      <c r="AC320" s="20">
        <f>MIN(AA320+AB320,Priority!E12)</f>
        <v>0</v>
      </c>
      <c r="AD320" s="20">
        <f>MIN(MAX(0,AA320+AB320-AC320),MAX(0,Overview!$B$11-SUM(I320,N320,S320,X320,AC320,AH320,AM320,AR320,AW320,BB320)-SUM(J320,O320,T320,Y320)))</f>
        <v>0</v>
      </c>
      <c r="AE320" s="20">
        <f t="shared" si="9"/>
        <v>0</v>
      </c>
      <c r="AF320" s="20">
        <f t="shared" si="21"/>
        <v>0</v>
      </c>
      <c r="AG320" s="20">
        <f>ROUND(AF320*Priority!D13/12,2)</f>
        <v>0</v>
      </c>
      <c r="AH320" s="20">
        <f>MIN(AF320+AG320,Priority!E13)</f>
        <v>0</v>
      </c>
      <c r="AI320" s="20">
        <f>MIN(MAX(0,AF320+AG320-AH320),MAX(0,Overview!$B$11-SUM(I320,N320,S320,X320,AC320,AH320,AM320,AR320,AW320,BB320)-SUM(J320,O320,T320,Y320,AD320)))</f>
        <v>0</v>
      </c>
      <c r="AJ320" s="20">
        <f t="shared" si="10"/>
        <v>0</v>
      </c>
      <c r="AK320" s="20">
        <f t="shared" si="22"/>
        <v>0</v>
      </c>
      <c r="AL320" s="20">
        <f>ROUND(AK320*Priority!D14/12,2)</f>
        <v>0</v>
      </c>
      <c r="AM320" s="20">
        <f>MIN(AK320+AL320,Priority!E14)</f>
        <v>0</v>
      </c>
      <c r="AN320" s="20">
        <f>MIN(MAX(0,AK320+AL320-AM320),MAX(0,Overview!$B$11-SUM(I320,N320,S320,X320,AC320,AH320,AM320,AR320,AW320,BB320)-SUM(J320,O320,T320,Y320,AD320,AI320)))</f>
        <v>0</v>
      </c>
      <c r="AO320" s="20">
        <f t="shared" si="11"/>
        <v>0</v>
      </c>
      <c r="AP320" s="20">
        <f t="shared" si="23"/>
        <v>0</v>
      </c>
      <c r="AQ320" s="20">
        <f>ROUND(AP320*Priority!D15/12,2)</f>
        <v>0</v>
      </c>
      <c r="AR320" s="20">
        <f>MIN(AP320+AQ320,Priority!E15)</f>
        <v>0</v>
      </c>
      <c r="AS320" s="20">
        <f>MIN(MAX(0,AP320+AQ320-AR320),MAX(0,Overview!$B$11-SUM(I320,N320,S320,X320,AC320,AH320,AM320,AR320,AW320,BB320)-SUM(J320,O320,T320,Y320,AD320,AI320,AN320)))</f>
        <v>0</v>
      </c>
      <c r="AT320" s="20">
        <f t="shared" si="12"/>
        <v>0</v>
      </c>
      <c r="AU320" s="20">
        <f t="shared" si="24"/>
        <v>0</v>
      </c>
      <c r="AV320" s="20">
        <f>ROUND(AU320*Priority!D16/12,2)</f>
        <v>0</v>
      </c>
      <c r="AW320" s="20">
        <f>MIN(AU320+AV320,Priority!E16)</f>
        <v>0</v>
      </c>
      <c r="AX320" s="20">
        <f>MIN(MAX(0,AU320+AV320-AW320),MAX(0,Overview!$B$11-SUM(I320,N320,S320,X320,AC320,AH320,AM320,AR320,AW320,BB320)-SUM(J320,O320,T320,Y320,AD320,AI320,AN320,AS320)))</f>
        <v>0</v>
      </c>
      <c r="AY320" s="20">
        <f t="shared" si="13"/>
        <v>0</v>
      </c>
      <c r="AZ320" s="20">
        <f t="shared" si="25"/>
        <v>0</v>
      </c>
      <c r="BA320" s="20">
        <f>ROUND(AZ320*Priority!D17/12,2)</f>
        <v>0</v>
      </c>
      <c r="BB320" s="20">
        <f>MIN(AZ320+BA320,Priority!E17)</f>
        <v>0</v>
      </c>
      <c r="BC320" s="20">
        <f>MIN(MAX(0,AZ320+BA320-BB320),MAX(0,Overview!$B$11-SUM(I320,N320,S320,X320,AC320,AH320,AM320,AR320,AW320,BB320)-SUM(J320,O320,T320,Y320,AD320,AI320,AN320,AS320,AX320)))</f>
        <v>0</v>
      </c>
      <c r="BD320" s="20">
        <f t="shared" si="14"/>
        <v>0</v>
      </c>
    </row>
    <row r="321" ht="22.5" customHeight="1">
      <c r="A321" s="4">
        <v>314.0</v>
      </c>
      <c r="B321" s="20">
        <f t="shared" ref="B321:C321" si="336">SUM(G321,L321,Q321,V321,AA321,AF321,AK321,AP321,AU321,AZ321)</f>
        <v>0</v>
      </c>
      <c r="C321" s="20">
        <f t="shared" si="336"/>
        <v>0</v>
      </c>
      <c r="D321" s="20">
        <f t="shared" si="3"/>
        <v>0</v>
      </c>
      <c r="E321" s="20">
        <f t="shared" si="4"/>
        <v>0</v>
      </c>
      <c r="F321" s="20">
        <f>MAX(0,Overview!$B$11-D321)</f>
        <v>0</v>
      </c>
      <c r="G321" s="20">
        <f t="shared" si="16"/>
        <v>0</v>
      </c>
      <c r="H321" s="20">
        <f>ROUND(G321*Priority!D8/12,2)</f>
        <v>0</v>
      </c>
      <c r="I321" s="20">
        <f>MIN(G321+H321,Priority!E8)</f>
        <v>0</v>
      </c>
      <c r="J321" s="20">
        <f>MIN(MAX(0,G321+H321-I321),MAX(0,Overview!$B$11-SUM(I321,N321,S321,X321,AC321,AH321,AM321,AR321,AW321,BB321)))</f>
        <v>0</v>
      </c>
      <c r="K321" s="20">
        <f t="shared" si="5"/>
        <v>0</v>
      </c>
      <c r="L321" s="20">
        <f t="shared" si="17"/>
        <v>0</v>
      </c>
      <c r="M321" s="20">
        <f>ROUND(L321*Priority!D9/12,2)</f>
        <v>0</v>
      </c>
      <c r="N321" s="20">
        <f>MIN(L321+M321,Priority!E9)</f>
        <v>0</v>
      </c>
      <c r="O321" s="20">
        <f>MIN(MAX(0,L321+M321-N321),MAX(0,Overview!$B$11-SUM(I321,N321,S321,X321,AC321,AH321,AM321,AR321,AW321,BB321)-SUM(J321)))</f>
        <v>0</v>
      </c>
      <c r="P321" s="20">
        <f t="shared" si="6"/>
        <v>0</v>
      </c>
      <c r="Q321" s="20">
        <f t="shared" si="18"/>
        <v>0</v>
      </c>
      <c r="R321" s="20">
        <f>ROUND(Q321*Priority!D10/12,2)</f>
        <v>0</v>
      </c>
      <c r="S321" s="20">
        <f>MIN(Q321+R321,Priority!E10)</f>
        <v>0</v>
      </c>
      <c r="T321" s="20">
        <f>MIN(MAX(0,Q321+R321-S321),MAX(0,Overview!$B$11-SUM(I321,N321,S321,X321,AC321,AH321,AM321,AR321,AW321,BB321)-SUM(J321,O321)))</f>
        <v>0</v>
      </c>
      <c r="U321" s="20">
        <f t="shared" si="7"/>
        <v>0</v>
      </c>
      <c r="V321" s="20">
        <f t="shared" si="19"/>
        <v>0</v>
      </c>
      <c r="W321" s="20">
        <f>ROUND(V321*Priority!D11/12,2)</f>
        <v>0</v>
      </c>
      <c r="X321" s="20">
        <f>MIN(V321+W321,Priority!E11)</f>
        <v>0</v>
      </c>
      <c r="Y321" s="20">
        <f>MIN(MAX(0,V321+W321-X321),MAX(0,Overview!$B$11-SUM(I321,N321,S321,X321,AC321,AH321,AM321,AR321,AW321,BB321)-SUM(J321,O321,T321)))</f>
        <v>0</v>
      </c>
      <c r="Z321" s="20">
        <f t="shared" si="8"/>
        <v>0</v>
      </c>
      <c r="AA321" s="20">
        <f t="shared" si="20"/>
        <v>0</v>
      </c>
      <c r="AB321" s="20">
        <f>ROUND(AA321*Priority!D12/12,2)</f>
        <v>0</v>
      </c>
      <c r="AC321" s="20">
        <f>MIN(AA321+AB321,Priority!E12)</f>
        <v>0</v>
      </c>
      <c r="AD321" s="20">
        <f>MIN(MAX(0,AA321+AB321-AC321),MAX(0,Overview!$B$11-SUM(I321,N321,S321,X321,AC321,AH321,AM321,AR321,AW321,BB321)-SUM(J321,O321,T321,Y321)))</f>
        <v>0</v>
      </c>
      <c r="AE321" s="20">
        <f t="shared" si="9"/>
        <v>0</v>
      </c>
      <c r="AF321" s="20">
        <f t="shared" si="21"/>
        <v>0</v>
      </c>
      <c r="AG321" s="20">
        <f>ROUND(AF321*Priority!D13/12,2)</f>
        <v>0</v>
      </c>
      <c r="AH321" s="20">
        <f>MIN(AF321+AG321,Priority!E13)</f>
        <v>0</v>
      </c>
      <c r="AI321" s="20">
        <f>MIN(MAX(0,AF321+AG321-AH321),MAX(0,Overview!$B$11-SUM(I321,N321,S321,X321,AC321,AH321,AM321,AR321,AW321,BB321)-SUM(J321,O321,T321,Y321,AD321)))</f>
        <v>0</v>
      </c>
      <c r="AJ321" s="20">
        <f t="shared" si="10"/>
        <v>0</v>
      </c>
      <c r="AK321" s="20">
        <f t="shared" si="22"/>
        <v>0</v>
      </c>
      <c r="AL321" s="20">
        <f>ROUND(AK321*Priority!D14/12,2)</f>
        <v>0</v>
      </c>
      <c r="AM321" s="20">
        <f>MIN(AK321+AL321,Priority!E14)</f>
        <v>0</v>
      </c>
      <c r="AN321" s="20">
        <f>MIN(MAX(0,AK321+AL321-AM321),MAX(0,Overview!$B$11-SUM(I321,N321,S321,X321,AC321,AH321,AM321,AR321,AW321,BB321)-SUM(J321,O321,T321,Y321,AD321,AI321)))</f>
        <v>0</v>
      </c>
      <c r="AO321" s="20">
        <f t="shared" si="11"/>
        <v>0</v>
      </c>
      <c r="AP321" s="20">
        <f t="shared" si="23"/>
        <v>0</v>
      </c>
      <c r="AQ321" s="20">
        <f>ROUND(AP321*Priority!D15/12,2)</f>
        <v>0</v>
      </c>
      <c r="AR321" s="20">
        <f>MIN(AP321+AQ321,Priority!E15)</f>
        <v>0</v>
      </c>
      <c r="AS321" s="20">
        <f>MIN(MAX(0,AP321+AQ321-AR321),MAX(0,Overview!$B$11-SUM(I321,N321,S321,X321,AC321,AH321,AM321,AR321,AW321,BB321)-SUM(J321,O321,T321,Y321,AD321,AI321,AN321)))</f>
        <v>0</v>
      </c>
      <c r="AT321" s="20">
        <f t="shared" si="12"/>
        <v>0</v>
      </c>
      <c r="AU321" s="20">
        <f t="shared" si="24"/>
        <v>0</v>
      </c>
      <c r="AV321" s="20">
        <f>ROUND(AU321*Priority!D16/12,2)</f>
        <v>0</v>
      </c>
      <c r="AW321" s="20">
        <f>MIN(AU321+AV321,Priority!E16)</f>
        <v>0</v>
      </c>
      <c r="AX321" s="20">
        <f>MIN(MAX(0,AU321+AV321-AW321),MAX(0,Overview!$B$11-SUM(I321,N321,S321,X321,AC321,AH321,AM321,AR321,AW321,BB321)-SUM(J321,O321,T321,Y321,AD321,AI321,AN321,AS321)))</f>
        <v>0</v>
      </c>
      <c r="AY321" s="20">
        <f t="shared" si="13"/>
        <v>0</v>
      </c>
      <c r="AZ321" s="20">
        <f t="shared" si="25"/>
        <v>0</v>
      </c>
      <c r="BA321" s="20">
        <f>ROUND(AZ321*Priority!D17/12,2)</f>
        <v>0</v>
      </c>
      <c r="BB321" s="20">
        <f>MIN(AZ321+BA321,Priority!E17)</f>
        <v>0</v>
      </c>
      <c r="BC321" s="20">
        <f>MIN(MAX(0,AZ321+BA321-BB321),MAX(0,Overview!$B$11-SUM(I321,N321,S321,X321,AC321,AH321,AM321,AR321,AW321,BB321)-SUM(J321,O321,T321,Y321,AD321,AI321,AN321,AS321,AX321)))</f>
        <v>0</v>
      </c>
      <c r="BD321" s="20">
        <f t="shared" si="14"/>
        <v>0</v>
      </c>
    </row>
    <row r="322" ht="22.5" customHeight="1">
      <c r="A322" s="4">
        <v>315.0</v>
      </c>
      <c r="B322" s="20">
        <f t="shared" ref="B322:C322" si="337">SUM(G322,L322,Q322,V322,AA322,AF322,AK322,AP322,AU322,AZ322)</f>
        <v>0</v>
      </c>
      <c r="C322" s="20">
        <f t="shared" si="337"/>
        <v>0</v>
      </c>
      <c r="D322" s="20">
        <f t="shared" si="3"/>
        <v>0</v>
      </c>
      <c r="E322" s="20">
        <f t="shared" si="4"/>
        <v>0</v>
      </c>
      <c r="F322" s="20">
        <f>MAX(0,Overview!$B$11-D322)</f>
        <v>0</v>
      </c>
      <c r="G322" s="20">
        <f t="shared" si="16"/>
        <v>0</v>
      </c>
      <c r="H322" s="20">
        <f>ROUND(G322*Priority!D8/12,2)</f>
        <v>0</v>
      </c>
      <c r="I322" s="20">
        <f>MIN(G322+H322,Priority!E8)</f>
        <v>0</v>
      </c>
      <c r="J322" s="20">
        <f>MIN(MAX(0,G322+H322-I322),MAX(0,Overview!$B$11-SUM(I322,N322,S322,X322,AC322,AH322,AM322,AR322,AW322,BB322)))</f>
        <v>0</v>
      </c>
      <c r="K322" s="20">
        <f t="shared" si="5"/>
        <v>0</v>
      </c>
      <c r="L322" s="20">
        <f t="shared" si="17"/>
        <v>0</v>
      </c>
      <c r="M322" s="20">
        <f>ROUND(L322*Priority!D9/12,2)</f>
        <v>0</v>
      </c>
      <c r="N322" s="20">
        <f>MIN(L322+M322,Priority!E9)</f>
        <v>0</v>
      </c>
      <c r="O322" s="20">
        <f>MIN(MAX(0,L322+M322-N322),MAX(0,Overview!$B$11-SUM(I322,N322,S322,X322,AC322,AH322,AM322,AR322,AW322,BB322)-SUM(J322)))</f>
        <v>0</v>
      </c>
      <c r="P322" s="20">
        <f t="shared" si="6"/>
        <v>0</v>
      </c>
      <c r="Q322" s="20">
        <f t="shared" si="18"/>
        <v>0</v>
      </c>
      <c r="R322" s="20">
        <f>ROUND(Q322*Priority!D10/12,2)</f>
        <v>0</v>
      </c>
      <c r="S322" s="20">
        <f>MIN(Q322+R322,Priority!E10)</f>
        <v>0</v>
      </c>
      <c r="T322" s="20">
        <f>MIN(MAX(0,Q322+R322-S322),MAX(0,Overview!$B$11-SUM(I322,N322,S322,X322,AC322,AH322,AM322,AR322,AW322,BB322)-SUM(J322,O322)))</f>
        <v>0</v>
      </c>
      <c r="U322" s="20">
        <f t="shared" si="7"/>
        <v>0</v>
      </c>
      <c r="V322" s="20">
        <f t="shared" si="19"/>
        <v>0</v>
      </c>
      <c r="W322" s="20">
        <f>ROUND(V322*Priority!D11/12,2)</f>
        <v>0</v>
      </c>
      <c r="X322" s="20">
        <f>MIN(V322+W322,Priority!E11)</f>
        <v>0</v>
      </c>
      <c r="Y322" s="20">
        <f>MIN(MAX(0,V322+W322-X322),MAX(0,Overview!$B$11-SUM(I322,N322,S322,X322,AC322,AH322,AM322,AR322,AW322,BB322)-SUM(J322,O322,T322)))</f>
        <v>0</v>
      </c>
      <c r="Z322" s="20">
        <f t="shared" si="8"/>
        <v>0</v>
      </c>
      <c r="AA322" s="20">
        <f t="shared" si="20"/>
        <v>0</v>
      </c>
      <c r="AB322" s="20">
        <f>ROUND(AA322*Priority!D12/12,2)</f>
        <v>0</v>
      </c>
      <c r="AC322" s="20">
        <f>MIN(AA322+AB322,Priority!E12)</f>
        <v>0</v>
      </c>
      <c r="AD322" s="20">
        <f>MIN(MAX(0,AA322+AB322-AC322),MAX(0,Overview!$B$11-SUM(I322,N322,S322,X322,AC322,AH322,AM322,AR322,AW322,BB322)-SUM(J322,O322,T322,Y322)))</f>
        <v>0</v>
      </c>
      <c r="AE322" s="20">
        <f t="shared" si="9"/>
        <v>0</v>
      </c>
      <c r="AF322" s="20">
        <f t="shared" si="21"/>
        <v>0</v>
      </c>
      <c r="AG322" s="20">
        <f>ROUND(AF322*Priority!D13/12,2)</f>
        <v>0</v>
      </c>
      <c r="AH322" s="20">
        <f>MIN(AF322+AG322,Priority!E13)</f>
        <v>0</v>
      </c>
      <c r="AI322" s="20">
        <f>MIN(MAX(0,AF322+AG322-AH322),MAX(0,Overview!$B$11-SUM(I322,N322,S322,X322,AC322,AH322,AM322,AR322,AW322,BB322)-SUM(J322,O322,T322,Y322,AD322)))</f>
        <v>0</v>
      </c>
      <c r="AJ322" s="20">
        <f t="shared" si="10"/>
        <v>0</v>
      </c>
      <c r="AK322" s="20">
        <f t="shared" si="22"/>
        <v>0</v>
      </c>
      <c r="AL322" s="20">
        <f>ROUND(AK322*Priority!D14/12,2)</f>
        <v>0</v>
      </c>
      <c r="AM322" s="20">
        <f>MIN(AK322+AL322,Priority!E14)</f>
        <v>0</v>
      </c>
      <c r="AN322" s="20">
        <f>MIN(MAX(0,AK322+AL322-AM322),MAX(0,Overview!$B$11-SUM(I322,N322,S322,X322,AC322,AH322,AM322,AR322,AW322,BB322)-SUM(J322,O322,T322,Y322,AD322,AI322)))</f>
        <v>0</v>
      </c>
      <c r="AO322" s="20">
        <f t="shared" si="11"/>
        <v>0</v>
      </c>
      <c r="AP322" s="20">
        <f t="shared" si="23"/>
        <v>0</v>
      </c>
      <c r="AQ322" s="20">
        <f>ROUND(AP322*Priority!D15/12,2)</f>
        <v>0</v>
      </c>
      <c r="AR322" s="20">
        <f>MIN(AP322+AQ322,Priority!E15)</f>
        <v>0</v>
      </c>
      <c r="AS322" s="20">
        <f>MIN(MAX(0,AP322+AQ322-AR322),MAX(0,Overview!$B$11-SUM(I322,N322,S322,X322,AC322,AH322,AM322,AR322,AW322,BB322)-SUM(J322,O322,T322,Y322,AD322,AI322,AN322)))</f>
        <v>0</v>
      </c>
      <c r="AT322" s="20">
        <f t="shared" si="12"/>
        <v>0</v>
      </c>
      <c r="AU322" s="20">
        <f t="shared" si="24"/>
        <v>0</v>
      </c>
      <c r="AV322" s="20">
        <f>ROUND(AU322*Priority!D16/12,2)</f>
        <v>0</v>
      </c>
      <c r="AW322" s="20">
        <f>MIN(AU322+AV322,Priority!E16)</f>
        <v>0</v>
      </c>
      <c r="AX322" s="20">
        <f>MIN(MAX(0,AU322+AV322-AW322),MAX(0,Overview!$B$11-SUM(I322,N322,S322,X322,AC322,AH322,AM322,AR322,AW322,BB322)-SUM(J322,O322,T322,Y322,AD322,AI322,AN322,AS322)))</f>
        <v>0</v>
      </c>
      <c r="AY322" s="20">
        <f t="shared" si="13"/>
        <v>0</v>
      </c>
      <c r="AZ322" s="20">
        <f t="shared" si="25"/>
        <v>0</v>
      </c>
      <c r="BA322" s="20">
        <f>ROUND(AZ322*Priority!D17/12,2)</f>
        <v>0</v>
      </c>
      <c r="BB322" s="20">
        <f>MIN(AZ322+BA322,Priority!E17)</f>
        <v>0</v>
      </c>
      <c r="BC322" s="20">
        <f>MIN(MAX(0,AZ322+BA322-BB322),MAX(0,Overview!$B$11-SUM(I322,N322,S322,X322,AC322,AH322,AM322,AR322,AW322,BB322)-SUM(J322,O322,T322,Y322,AD322,AI322,AN322,AS322,AX322)))</f>
        <v>0</v>
      </c>
      <c r="BD322" s="20">
        <f t="shared" si="14"/>
        <v>0</v>
      </c>
    </row>
    <row r="323" ht="22.5" customHeight="1">
      <c r="A323" s="4">
        <v>316.0</v>
      </c>
      <c r="B323" s="20">
        <f t="shared" ref="B323:C323" si="338">SUM(G323,L323,Q323,V323,AA323,AF323,AK323,AP323,AU323,AZ323)</f>
        <v>0</v>
      </c>
      <c r="C323" s="20">
        <f t="shared" si="338"/>
        <v>0</v>
      </c>
      <c r="D323" s="20">
        <f t="shared" si="3"/>
        <v>0</v>
      </c>
      <c r="E323" s="20">
        <f t="shared" si="4"/>
        <v>0</v>
      </c>
      <c r="F323" s="20">
        <f>MAX(0,Overview!$B$11-D323)</f>
        <v>0</v>
      </c>
      <c r="G323" s="20">
        <f t="shared" si="16"/>
        <v>0</v>
      </c>
      <c r="H323" s="20">
        <f>ROUND(G323*Priority!D8/12,2)</f>
        <v>0</v>
      </c>
      <c r="I323" s="20">
        <f>MIN(G323+H323,Priority!E8)</f>
        <v>0</v>
      </c>
      <c r="J323" s="20">
        <f>MIN(MAX(0,G323+H323-I323),MAX(0,Overview!$B$11-SUM(I323,N323,S323,X323,AC323,AH323,AM323,AR323,AW323,BB323)))</f>
        <v>0</v>
      </c>
      <c r="K323" s="20">
        <f t="shared" si="5"/>
        <v>0</v>
      </c>
      <c r="L323" s="20">
        <f t="shared" si="17"/>
        <v>0</v>
      </c>
      <c r="M323" s="20">
        <f>ROUND(L323*Priority!D9/12,2)</f>
        <v>0</v>
      </c>
      <c r="N323" s="20">
        <f>MIN(L323+M323,Priority!E9)</f>
        <v>0</v>
      </c>
      <c r="O323" s="20">
        <f>MIN(MAX(0,L323+M323-N323),MAX(0,Overview!$B$11-SUM(I323,N323,S323,X323,AC323,AH323,AM323,AR323,AW323,BB323)-SUM(J323)))</f>
        <v>0</v>
      </c>
      <c r="P323" s="20">
        <f t="shared" si="6"/>
        <v>0</v>
      </c>
      <c r="Q323" s="20">
        <f t="shared" si="18"/>
        <v>0</v>
      </c>
      <c r="R323" s="20">
        <f>ROUND(Q323*Priority!D10/12,2)</f>
        <v>0</v>
      </c>
      <c r="S323" s="20">
        <f>MIN(Q323+R323,Priority!E10)</f>
        <v>0</v>
      </c>
      <c r="T323" s="20">
        <f>MIN(MAX(0,Q323+R323-S323),MAX(0,Overview!$B$11-SUM(I323,N323,S323,X323,AC323,AH323,AM323,AR323,AW323,BB323)-SUM(J323,O323)))</f>
        <v>0</v>
      </c>
      <c r="U323" s="20">
        <f t="shared" si="7"/>
        <v>0</v>
      </c>
      <c r="V323" s="20">
        <f t="shared" si="19"/>
        <v>0</v>
      </c>
      <c r="W323" s="20">
        <f>ROUND(V323*Priority!D11/12,2)</f>
        <v>0</v>
      </c>
      <c r="X323" s="20">
        <f>MIN(V323+W323,Priority!E11)</f>
        <v>0</v>
      </c>
      <c r="Y323" s="20">
        <f>MIN(MAX(0,V323+W323-X323),MAX(0,Overview!$B$11-SUM(I323,N323,S323,X323,AC323,AH323,AM323,AR323,AW323,BB323)-SUM(J323,O323,T323)))</f>
        <v>0</v>
      </c>
      <c r="Z323" s="20">
        <f t="shared" si="8"/>
        <v>0</v>
      </c>
      <c r="AA323" s="20">
        <f t="shared" si="20"/>
        <v>0</v>
      </c>
      <c r="AB323" s="20">
        <f>ROUND(AA323*Priority!D12/12,2)</f>
        <v>0</v>
      </c>
      <c r="AC323" s="20">
        <f>MIN(AA323+AB323,Priority!E12)</f>
        <v>0</v>
      </c>
      <c r="AD323" s="20">
        <f>MIN(MAX(0,AA323+AB323-AC323),MAX(0,Overview!$B$11-SUM(I323,N323,S323,X323,AC323,AH323,AM323,AR323,AW323,BB323)-SUM(J323,O323,T323,Y323)))</f>
        <v>0</v>
      </c>
      <c r="AE323" s="20">
        <f t="shared" si="9"/>
        <v>0</v>
      </c>
      <c r="AF323" s="20">
        <f t="shared" si="21"/>
        <v>0</v>
      </c>
      <c r="AG323" s="20">
        <f>ROUND(AF323*Priority!D13/12,2)</f>
        <v>0</v>
      </c>
      <c r="AH323" s="20">
        <f>MIN(AF323+AG323,Priority!E13)</f>
        <v>0</v>
      </c>
      <c r="AI323" s="20">
        <f>MIN(MAX(0,AF323+AG323-AH323),MAX(0,Overview!$B$11-SUM(I323,N323,S323,X323,AC323,AH323,AM323,AR323,AW323,BB323)-SUM(J323,O323,T323,Y323,AD323)))</f>
        <v>0</v>
      </c>
      <c r="AJ323" s="20">
        <f t="shared" si="10"/>
        <v>0</v>
      </c>
      <c r="AK323" s="20">
        <f t="shared" si="22"/>
        <v>0</v>
      </c>
      <c r="AL323" s="20">
        <f>ROUND(AK323*Priority!D14/12,2)</f>
        <v>0</v>
      </c>
      <c r="AM323" s="20">
        <f>MIN(AK323+AL323,Priority!E14)</f>
        <v>0</v>
      </c>
      <c r="AN323" s="20">
        <f>MIN(MAX(0,AK323+AL323-AM323),MAX(0,Overview!$B$11-SUM(I323,N323,S323,X323,AC323,AH323,AM323,AR323,AW323,BB323)-SUM(J323,O323,T323,Y323,AD323,AI323)))</f>
        <v>0</v>
      </c>
      <c r="AO323" s="20">
        <f t="shared" si="11"/>
        <v>0</v>
      </c>
      <c r="AP323" s="20">
        <f t="shared" si="23"/>
        <v>0</v>
      </c>
      <c r="AQ323" s="20">
        <f>ROUND(AP323*Priority!D15/12,2)</f>
        <v>0</v>
      </c>
      <c r="AR323" s="20">
        <f>MIN(AP323+AQ323,Priority!E15)</f>
        <v>0</v>
      </c>
      <c r="AS323" s="20">
        <f>MIN(MAX(0,AP323+AQ323-AR323),MAX(0,Overview!$B$11-SUM(I323,N323,S323,X323,AC323,AH323,AM323,AR323,AW323,BB323)-SUM(J323,O323,T323,Y323,AD323,AI323,AN323)))</f>
        <v>0</v>
      </c>
      <c r="AT323" s="20">
        <f t="shared" si="12"/>
        <v>0</v>
      </c>
      <c r="AU323" s="20">
        <f t="shared" si="24"/>
        <v>0</v>
      </c>
      <c r="AV323" s="20">
        <f>ROUND(AU323*Priority!D16/12,2)</f>
        <v>0</v>
      </c>
      <c r="AW323" s="20">
        <f>MIN(AU323+AV323,Priority!E16)</f>
        <v>0</v>
      </c>
      <c r="AX323" s="20">
        <f>MIN(MAX(0,AU323+AV323-AW323),MAX(0,Overview!$B$11-SUM(I323,N323,S323,X323,AC323,AH323,AM323,AR323,AW323,BB323)-SUM(J323,O323,T323,Y323,AD323,AI323,AN323,AS323)))</f>
        <v>0</v>
      </c>
      <c r="AY323" s="20">
        <f t="shared" si="13"/>
        <v>0</v>
      </c>
      <c r="AZ323" s="20">
        <f t="shared" si="25"/>
        <v>0</v>
      </c>
      <c r="BA323" s="20">
        <f>ROUND(AZ323*Priority!D17/12,2)</f>
        <v>0</v>
      </c>
      <c r="BB323" s="20">
        <f>MIN(AZ323+BA323,Priority!E17)</f>
        <v>0</v>
      </c>
      <c r="BC323" s="20">
        <f>MIN(MAX(0,AZ323+BA323-BB323),MAX(0,Overview!$B$11-SUM(I323,N323,S323,X323,AC323,AH323,AM323,AR323,AW323,BB323)-SUM(J323,O323,T323,Y323,AD323,AI323,AN323,AS323,AX323)))</f>
        <v>0</v>
      </c>
      <c r="BD323" s="20">
        <f t="shared" si="14"/>
        <v>0</v>
      </c>
    </row>
    <row r="324" ht="22.5" customHeight="1">
      <c r="A324" s="4">
        <v>317.0</v>
      </c>
      <c r="B324" s="20">
        <f t="shared" ref="B324:C324" si="339">SUM(G324,L324,Q324,V324,AA324,AF324,AK324,AP324,AU324,AZ324)</f>
        <v>0</v>
      </c>
      <c r="C324" s="20">
        <f t="shared" si="339"/>
        <v>0</v>
      </c>
      <c r="D324" s="20">
        <f t="shared" si="3"/>
        <v>0</v>
      </c>
      <c r="E324" s="20">
        <f t="shared" si="4"/>
        <v>0</v>
      </c>
      <c r="F324" s="20">
        <f>MAX(0,Overview!$B$11-D324)</f>
        <v>0</v>
      </c>
      <c r="G324" s="20">
        <f t="shared" si="16"/>
        <v>0</v>
      </c>
      <c r="H324" s="20">
        <f>ROUND(G324*Priority!D8/12,2)</f>
        <v>0</v>
      </c>
      <c r="I324" s="20">
        <f>MIN(G324+H324,Priority!E8)</f>
        <v>0</v>
      </c>
      <c r="J324" s="20">
        <f>MIN(MAX(0,G324+H324-I324),MAX(0,Overview!$B$11-SUM(I324,N324,S324,X324,AC324,AH324,AM324,AR324,AW324,BB324)))</f>
        <v>0</v>
      </c>
      <c r="K324" s="20">
        <f t="shared" si="5"/>
        <v>0</v>
      </c>
      <c r="L324" s="20">
        <f t="shared" si="17"/>
        <v>0</v>
      </c>
      <c r="M324" s="20">
        <f>ROUND(L324*Priority!D9/12,2)</f>
        <v>0</v>
      </c>
      <c r="N324" s="20">
        <f>MIN(L324+M324,Priority!E9)</f>
        <v>0</v>
      </c>
      <c r="O324" s="20">
        <f>MIN(MAX(0,L324+M324-N324),MAX(0,Overview!$B$11-SUM(I324,N324,S324,X324,AC324,AH324,AM324,AR324,AW324,BB324)-SUM(J324)))</f>
        <v>0</v>
      </c>
      <c r="P324" s="20">
        <f t="shared" si="6"/>
        <v>0</v>
      </c>
      <c r="Q324" s="20">
        <f t="shared" si="18"/>
        <v>0</v>
      </c>
      <c r="R324" s="20">
        <f>ROUND(Q324*Priority!D10/12,2)</f>
        <v>0</v>
      </c>
      <c r="S324" s="20">
        <f>MIN(Q324+R324,Priority!E10)</f>
        <v>0</v>
      </c>
      <c r="T324" s="20">
        <f>MIN(MAX(0,Q324+R324-S324),MAX(0,Overview!$B$11-SUM(I324,N324,S324,X324,AC324,AH324,AM324,AR324,AW324,BB324)-SUM(J324,O324)))</f>
        <v>0</v>
      </c>
      <c r="U324" s="20">
        <f t="shared" si="7"/>
        <v>0</v>
      </c>
      <c r="V324" s="20">
        <f t="shared" si="19"/>
        <v>0</v>
      </c>
      <c r="W324" s="20">
        <f>ROUND(V324*Priority!D11/12,2)</f>
        <v>0</v>
      </c>
      <c r="X324" s="20">
        <f>MIN(V324+W324,Priority!E11)</f>
        <v>0</v>
      </c>
      <c r="Y324" s="20">
        <f>MIN(MAX(0,V324+W324-X324),MAX(0,Overview!$B$11-SUM(I324,N324,S324,X324,AC324,AH324,AM324,AR324,AW324,BB324)-SUM(J324,O324,T324)))</f>
        <v>0</v>
      </c>
      <c r="Z324" s="20">
        <f t="shared" si="8"/>
        <v>0</v>
      </c>
      <c r="AA324" s="20">
        <f t="shared" si="20"/>
        <v>0</v>
      </c>
      <c r="AB324" s="20">
        <f>ROUND(AA324*Priority!D12/12,2)</f>
        <v>0</v>
      </c>
      <c r="AC324" s="20">
        <f>MIN(AA324+AB324,Priority!E12)</f>
        <v>0</v>
      </c>
      <c r="AD324" s="20">
        <f>MIN(MAX(0,AA324+AB324-AC324),MAX(0,Overview!$B$11-SUM(I324,N324,S324,X324,AC324,AH324,AM324,AR324,AW324,BB324)-SUM(J324,O324,T324,Y324)))</f>
        <v>0</v>
      </c>
      <c r="AE324" s="20">
        <f t="shared" si="9"/>
        <v>0</v>
      </c>
      <c r="AF324" s="20">
        <f t="shared" si="21"/>
        <v>0</v>
      </c>
      <c r="AG324" s="20">
        <f>ROUND(AF324*Priority!D13/12,2)</f>
        <v>0</v>
      </c>
      <c r="AH324" s="20">
        <f>MIN(AF324+AG324,Priority!E13)</f>
        <v>0</v>
      </c>
      <c r="AI324" s="20">
        <f>MIN(MAX(0,AF324+AG324-AH324),MAX(0,Overview!$B$11-SUM(I324,N324,S324,X324,AC324,AH324,AM324,AR324,AW324,BB324)-SUM(J324,O324,T324,Y324,AD324)))</f>
        <v>0</v>
      </c>
      <c r="AJ324" s="20">
        <f t="shared" si="10"/>
        <v>0</v>
      </c>
      <c r="AK324" s="20">
        <f t="shared" si="22"/>
        <v>0</v>
      </c>
      <c r="AL324" s="20">
        <f>ROUND(AK324*Priority!D14/12,2)</f>
        <v>0</v>
      </c>
      <c r="AM324" s="20">
        <f>MIN(AK324+AL324,Priority!E14)</f>
        <v>0</v>
      </c>
      <c r="AN324" s="20">
        <f>MIN(MAX(0,AK324+AL324-AM324),MAX(0,Overview!$B$11-SUM(I324,N324,S324,X324,AC324,AH324,AM324,AR324,AW324,BB324)-SUM(J324,O324,T324,Y324,AD324,AI324)))</f>
        <v>0</v>
      </c>
      <c r="AO324" s="20">
        <f t="shared" si="11"/>
        <v>0</v>
      </c>
      <c r="AP324" s="20">
        <f t="shared" si="23"/>
        <v>0</v>
      </c>
      <c r="AQ324" s="20">
        <f>ROUND(AP324*Priority!D15/12,2)</f>
        <v>0</v>
      </c>
      <c r="AR324" s="20">
        <f>MIN(AP324+AQ324,Priority!E15)</f>
        <v>0</v>
      </c>
      <c r="AS324" s="20">
        <f>MIN(MAX(0,AP324+AQ324-AR324),MAX(0,Overview!$B$11-SUM(I324,N324,S324,X324,AC324,AH324,AM324,AR324,AW324,BB324)-SUM(J324,O324,T324,Y324,AD324,AI324,AN324)))</f>
        <v>0</v>
      </c>
      <c r="AT324" s="20">
        <f t="shared" si="12"/>
        <v>0</v>
      </c>
      <c r="AU324" s="20">
        <f t="shared" si="24"/>
        <v>0</v>
      </c>
      <c r="AV324" s="20">
        <f>ROUND(AU324*Priority!D16/12,2)</f>
        <v>0</v>
      </c>
      <c r="AW324" s="20">
        <f>MIN(AU324+AV324,Priority!E16)</f>
        <v>0</v>
      </c>
      <c r="AX324" s="20">
        <f>MIN(MAX(0,AU324+AV324-AW324),MAX(0,Overview!$B$11-SUM(I324,N324,S324,X324,AC324,AH324,AM324,AR324,AW324,BB324)-SUM(J324,O324,T324,Y324,AD324,AI324,AN324,AS324)))</f>
        <v>0</v>
      </c>
      <c r="AY324" s="20">
        <f t="shared" si="13"/>
        <v>0</v>
      </c>
      <c r="AZ324" s="20">
        <f t="shared" si="25"/>
        <v>0</v>
      </c>
      <c r="BA324" s="20">
        <f>ROUND(AZ324*Priority!D17/12,2)</f>
        <v>0</v>
      </c>
      <c r="BB324" s="20">
        <f>MIN(AZ324+BA324,Priority!E17)</f>
        <v>0</v>
      </c>
      <c r="BC324" s="20">
        <f>MIN(MAX(0,AZ324+BA324-BB324),MAX(0,Overview!$B$11-SUM(I324,N324,S324,X324,AC324,AH324,AM324,AR324,AW324,BB324)-SUM(J324,O324,T324,Y324,AD324,AI324,AN324,AS324,AX324)))</f>
        <v>0</v>
      </c>
      <c r="BD324" s="20">
        <f t="shared" si="14"/>
        <v>0</v>
      </c>
    </row>
    <row r="325" ht="22.5" customHeight="1">
      <c r="A325" s="4">
        <v>318.0</v>
      </c>
      <c r="B325" s="20">
        <f t="shared" ref="B325:C325" si="340">SUM(G325,L325,Q325,V325,AA325,AF325,AK325,AP325,AU325,AZ325)</f>
        <v>0</v>
      </c>
      <c r="C325" s="20">
        <f t="shared" si="340"/>
        <v>0</v>
      </c>
      <c r="D325" s="20">
        <f t="shared" si="3"/>
        <v>0</v>
      </c>
      <c r="E325" s="20">
        <f t="shared" si="4"/>
        <v>0</v>
      </c>
      <c r="F325" s="20">
        <f>MAX(0,Overview!$B$11-D325)</f>
        <v>0</v>
      </c>
      <c r="G325" s="20">
        <f t="shared" si="16"/>
        <v>0</v>
      </c>
      <c r="H325" s="20">
        <f>ROUND(G325*Priority!D8/12,2)</f>
        <v>0</v>
      </c>
      <c r="I325" s="20">
        <f>MIN(G325+H325,Priority!E8)</f>
        <v>0</v>
      </c>
      <c r="J325" s="20">
        <f>MIN(MAX(0,G325+H325-I325),MAX(0,Overview!$B$11-SUM(I325,N325,S325,X325,AC325,AH325,AM325,AR325,AW325,BB325)))</f>
        <v>0</v>
      </c>
      <c r="K325" s="20">
        <f t="shared" si="5"/>
        <v>0</v>
      </c>
      <c r="L325" s="20">
        <f t="shared" si="17"/>
        <v>0</v>
      </c>
      <c r="M325" s="20">
        <f>ROUND(L325*Priority!D9/12,2)</f>
        <v>0</v>
      </c>
      <c r="N325" s="20">
        <f>MIN(L325+M325,Priority!E9)</f>
        <v>0</v>
      </c>
      <c r="O325" s="20">
        <f>MIN(MAX(0,L325+M325-N325),MAX(0,Overview!$B$11-SUM(I325,N325,S325,X325,AC325,AH325,AM325,AR325,AW325,BB325)-SUM(J325)))</f>
        <v>0</v>
      </c>
      <c r="P325" s="20">
        <f t="shared" si="6"/>
        <v>0</v>
      </c>
      <c r="Q325" s="20">
        <f t="shared" si="18"/>
        <v>0</v>
      </c>
      <c r="R325" s="20">
        <f>ROUND(Q325*Priority!D10/12,2)</f>
        <v>0</v>
      </c>
      <c r="S325" s="20">
        <f>MIN(Q325+R325,Priority!E10)</f>
        <v>0</v>
      </c>
      <c r="T325" s="20">
        <f>MIN(MAX(0,Q325+R325-S325),MAX(0,Overview!$B$11-SUM(I325,N325,S325,X325,AC325,AH325,AM325,AR325,AW325,BB325)-SUM(J325,O325)))</f>
        <v>0</v>
      </c>
      <c r="U325" s="20">
        <f t="shared" si="7"/>
        <v>0</v>
      </c>
      <c r="V325" s="20">
        <f t="shared" si="19"/>
        <v>0</v>
      </c>
      <c r="W325" s="20">
        <f>ROUND(V325*Priority!D11/12,2)</f>
        <v>0</v>
      </c>
      <c r="X325" s="20">
        <f>MIN(V325+W325,Priority!E11)</f>
        <v>0</v>
      </c>
      <c r="Y325" s="20">
        <f>MIN(MAX(0,V325+W325-X325),MAX(0,Overview!$B$11-SUM(I325,N325,S325,X325,AC325,AH325,AM325,AR325,AW325,BB325)-SUM(J325,O325,T325)))</f>
        <v>0</v>
      </c>
      <c r="Z325" s="20">
        <f t="shared" si="8"/>
        <v>0</v>
      </c>
      <c r="AA325" s="20">
        <f t="shared" si="20"/>
        <v>0</v>
      </c>
      <c r="AB325" s="20">
        <f>ROUND(AA325*Priority!D12/12,2)</f>
        <v>0</v>
      </c>
      <c r="AC325" s="20">
        <f>MIN(AA325+AB325,Priority!E12)</f>
        <v>0</v>
      </c>
      <c r="AD325" s="20">
        <f>MIN(MAX(0,AA325+AB325-AC325),MAX(0,Overview!$B$11-SUM(I325,N325,S325,X325,AC325,AH325,AM325,AR325,AW325,BB325)-SUM(J325,O325,T325,Y325)))</f>
        <v>0</v>
      </c>
      <c r="AE325" s="20">
        <f t="shared" si="9"/>
        <v>0</v>
      </c>
      <c r="AF325" s="20">
        <f t="shared" si="21"/>
        <v>0</v>
      </c>
      <c r="AG325" s="20">
        <f>ROUND(AF325*Priority!D13/12,2)</f>
        <v>0</v>
      </c>
      <c r="AH325" s="20">
        <f>MIN(AF325+AG325,Priority!E13)</f>
        <v>0</v>
      </c>
      <c r="AI325" s="20">
        <f>MIN(MAX(0,AF325+AG325-AH325),MAX(0,Overview!$B$11-SUM(I325,N325,S325,X325,AC325,AH325,AM325,AR325,AW325,BB325)-SUM(J325,O325,T325,Y325,AD325)))</f>
        <v>0</v>
      </c>
      <c r="AJ325" s="20">
        <f t="shared" si="10"/>
        <v>0</v>
      </c>
      <c r="AK325" s="20">
        <f t="shared" si="22"/>
        <v>0</v>
      </c>
      <c r="AL325" s="20">
        <f>ROUND(AK325*Priority!D14/12,2)</f>
        <v>0</v>
      </c>
      <c r="AM325" s="20">
        <f>MIN(AK325+AL325,Priority!E14)</f>
        <v>0</v>
      </c>
      <c r="AN325" s="20">
        <f>MIN(MAX(0,AK325+AL325-AM325),MAX(0,Overview!$B$11-SUM(I325,N325,S325,X325,AC325,AH325,AM325,AR325,AW325,BB325)-SUM(J325,O325,T325,Y325,AD325,AI325)))</f>
        <v>0</v>
      </c>
      <c r="AO325" s="20">
        <f t="shared" si="11"/>
        <v>0</v>
      </c>
      <c r="AP325" s="20">
        <f t="shared" si="23"/>
        <v>0</v>
      </c>
      <c r="AQ325" s="20">
        <f>ROUND(AP325*Priority!D15/12,2)</f>
        <v>0</v>
      </c>
      <c r="AR325" s="20">
        <f>MIN(AP325+AQ325,Priority!E15)</f>
        <v>0</v>
      </c>
      <c r="AS325" s="20">
        <f>MIN(MAX(0,AP325+AQ325-AR325),MAX(0,Overview!$B$11-SUM(I325,N325,S325,X325,AC325,AH325,AM325,AR325,AW325,BB325)-SUM(J325,O325,T325,Y325,AD325,AI325,AN325)))</f>
        <v>0</v>
      </c>
      <c r="AT325" s="20">
        <f t="shared" si="12"/>
        <v>0</v>
      </c>
      <c r="AU325" s="20">
        <f t="shared" si="24"/>
        <v>0</v>
      </c>
      <c r="AV325" s="20">
        <f>ROUND(AU325*Priority!D16/12,2)</f>
        <v>0</v>
      </c>
      <c r="AW325" s="20">
        <f>MIN(AU325+AV325,Priority!E16)</f>
        <v>0</v>
      </c>
      <c r="AX325" s="20">
        <f>MIN(MAX(0,AU325+AV325-AW325),MAX(0,Overview!$B$11-SUM(I325,N325,S325,X325,AC325,AH325,AM325,AR325,AW325,BB325)-SUM(J325,O325,T325,Y325,AD325,AI325,AN325,AS325)))</f>
        <v>0</v>
      </c>
      <c r="AY325" s="20">
        <f t="shared" si="13"/>
        <v>0</v>
      </c>
      <c r="AZ325" s="20">
        <f t="shared" si="25"/>
        <v>0</v>
      </c>
      <c r="BA325" s="20">
        <f>ROUND(AZ325*Priority!D17/12,2)</f>
        <v>0</v>
      </c>
      <c r="BB325" s="20">
        <f>MIN(AZ325+BA325,Priority!E17)</f>
        <v>0</v>
      </c>
      <c r="BC325" s="20">
        <f>MIN(MAX(0,AZ325+BA325-BB325),MAX(0,Overview!$B$11-SUM(I325,N325,S325,X325,AC325,AH325,AM325,AR325,AW325,BB325)-SUM(J325,O325,T325,Y325,AD325,AI325,AN325,AS325,AX325)))</f>
        <v>0</v>
      </c>
      <c r="BD325" s="20">
        <f t="shared" si="14"/>
        <v>0</v>
      </c>
    </row>
    <row r="326" ht="22.5" customHeight="1">
      <c r="A326" s="4">
        <v>319.0</v>
      </c>
      <c r="B326" s="20">
        <f t="shared" ref="B326:C326" si="341">SUM(G326,L326,Q326,V326,AA326,AF326,AK326,AP326,AU326,AZ326)</f>
        <v>0</v>
      </c>
      <c r="C326" s="20">
        <f t="shared" si="341"/>
        <v>0</v>
      </c>
      <c r="D326" s="20">
        <f t="shared" si="3"/>
        <v>0</v>
      </c>
      <c r="E326" s="20">
        <f t="shared" si="4"/>
        <v>0</v>
      </c>
      <c r="F326" s="20">
        <f>MAX(0,Overview!$B$11-D326)</f>
        <v>0</v>
      </c>
      <c r="G326" s="20">
        <f t="shared" si="16"/>
        <v>0</v>
      </c>
      <c r="H326" s="20">
        <f>ROUND(G326*Priority!D8/12,2)</f>
        <v>0</v>
      </c>
      <c r="I326" s="20">
        <f>MIN(G326+H326,Priority!E8)</f>
        <v>0</v>
      </c>
      <c r="J326" s="20">
        <f>MIN(MAX(0,G326+H326-I326),MAX(0,Overview!$B$11-SUM(I326,N326,S326,X326,AC326,AH326,AM326,AR326,AW326,BB326)))</f>
        <v>0</v>
      </c>
      <c r="K326" s="20">
        <f t="shared" si="5"/>
        <v>0</v>
      </c>
      <c r="L326" s="20">
        <f t="shared" si="17"/>
        <v>0</v>
      </c>
      <c r="M326" s="20">
        <f>ROUND(L326*Priority!D9/12,2)</f>
        <v>0</v>
      </c>
      <c r="N326" s="20">
        <f>MIN(L326+M326,Priority!E9)</f>
        <v>0</v>
      </c>
      <c r="O326" s="20">
        <f>MIN(MAX(0,L326+M326-N326),MAX(0,Overview!$B$11-SUM(I326,N326,S326,X326,AC326,AH326,AM326,AR326,AW326,BB326)-SUM(J326)))</f>
        <v>0</v>
      </c>
      <c r="P326" s="20">
        <f t="shared" si="6"/>
        <v>0</v>
      </c>
      <c r="Q326" s="20">
        <f t="shared" si="18"/>
        <v>0</v>
      </c>
      <c r="R326" s="20">
        <f>ROUND(Q326*Priority!D10/12,2)</f>
        <v>0</v>
      </c>
      <c r="S326" s="20">
        <f>MIN(Q326+R326,Priority!E10)</f>
        <v>0</v>
      </c>
      <c r="T326" s="20">
        <f>MIN(MAX(0,Q326+R326-S326),MAX(0,Overview!$B$11-SUM(I326,N326,S326,X326,AC326,AH326,AM326,AR326,AW326,BB326)-SUM(J326,O326)))</f>
        <v>0</v>
      </c>
      <c r="U326" s="20">
        <f t="shared" si="7"/>
        <v>0</v>
      </c>
      <c r="V326" s="20">
        <f t="shared" si="19"/>
        <v>0</v>
      </c>
      <c r="W326" s="20">
        <f>ROUND(V326*Priority!D11/12,2)</f>
        <v>0</v>
      </c>
      <c r="X326" s="20">
        <f>MIN(V326+W326,Priority!E11)</f>
        <v>0</v>
      </c>
      <c r="Y326" s="20">
        <f>MIN(MAX(0,V326+W326-X326),MAX(0,Overview!$B$11-SUM(I326,N326,S326,X326,AC326,AH326,AM326,AR326,AW326,BB326)-SUM(J326,O326,T326)))</f>
        <v>0</v>
      </c>
      <c r="Z326" s="20">
        <f t="shared" si="8"/>
        <v>0</v>
      </c>
      <c r="AA326" s="20">
        <f t="shared" si="20"/>
        <v>0</v>
      </c>
      <c r="AB326" s="20">
        <f>ROUND(AA326*Priority!D12/12,2)</f>
        <v>0</v>
      </c>
      <c r="AC326" s="20">
        <f>MIN(AA326+AB326,Priority!E12)</f>
        <v>0</v>
      </c>
      <c r="AD326" s="20">
        <f>MIN(MAX(0,AA326+AB326-AC326),MAX(0,Overview!$B$11-SUM(I326,N326,S326,X326,AC326,AH326,AM326,AR326,AW326,BB326)-SUM(J326,O326,T326,Y326)))</f>
        <v>0</v>
      </c>
      <c r="AE326" s="20">
        <f t="shared" si="9"/>
        <v>0</v>
      </c>
      <c r="AF326" s="20">
        <f t="shared" si="21"/>
        <v>0</v>
      </c>
      <c r="AG326" s="20">
        <f>ROUND(AF326*Priority!D13/12,2)</f>
        <v>0</v>
      </c>
      <c r="AH326" s="20">
        <f>MIN(AF326+AG326,Priority!E13)</f>
        <v>0</v>
      </c>
      <c r="AI326" s="20">
        <f>MIN(MAX(0,AF326+AG326-AH326),MAX(0,Overview!$B$11-SUM(I326,N326,S326,X326,AC326,AH326,AM326,AR326,AW326,BB326)-SUM(J326,O326,T326,Y326,AD326)))</f>
        <v>0</v>
      </c>
      <c r="AJ326" s="20">
        <f t="shared" si="10"/>
        <v>0</v>
      </c>
      <c r="AK326" s="20">
        <f t="shared" si="22"/>
        <v>0</v>
      </c>
      <c r="AL326" s="20">
        <f>ROUND(AK326*Priority!D14/12,2)</f>
        <v>0</v>
      </c>
      <c r="AM326" s="20">
        <f>MIN(AK326+AL326,Priority!E14)</f>
        <v>0</v>
      </c>
      <c r="AN326" s="20">
        <f>MIN(MAX(0,AK326+AL326-AM326),MAX(0,Overview!$B$11-SUM(I326,N326,S326,X326,AC326,AH326,AM326,AR326,AW326,BB326)-SUM(J326,O326,T326,Y326,AD326,AI326)))</f>
        <v>0</v>
      </c>
      <c r="AO326" s="20">
        <f t="shared" si="11"/>
        <v>0</v>
      </c>
      <c r="AP326" s="20">
        <f t="shared" si="23"/>
        <v>0</v>
      </c>
      <c r="AQ326" s="20">
        <f>ROUND(AP326*Priority!D15/12,2)</f>
        <v>0</v>
      </c>
      <c r="AR326" s="20">
        <f>MIN(AP326+AQ326,Priority!E15)</f>
        <v>0</v>
      </c>
      <c r="AS326" s="20">
        <f>MIN(MAX(0,AP326+AQ326-AR326),MAX(0,Overview!$B$11-SUM(I326,N326,S326,X326,AC326,AH326,AM326,AR326,AW326,BB326)-SUM(J326,O326,T326,Y326,AD326,AI326,AN326)))</f>
        <v>0</v>
      </c>
      <c r="AT326" s="20">
        <f t="shared" si="12"/>
        <v>0</v>
      </c>
      <c r="AU326" s="20">
        <f t="shared" si="24"/>
        <v>0</v>
      </c>
      <c r="AV326" s="20">
        <f>ROUND(AU326*Priority!D16/12,2)</f>
        <v>0</v>
      </c>
      <c r="AW326" s="20">
        <f>MIN(AU326+AV326,Priority!E16)</f>
        <v>0</v>
      </c>
      <c r="AX326" s="20">
        <f>MIN(MAX(0,AU326+AV326-AW326),MAX(0,Overview!$B$11-SUM(I326,N326,S326,X326,AC326,AH326,AM326,AR326,AW326,BB326)-SUM(J326,O326,T326,Y326,AD326,AI326,AN326,AS326)))</f>
        <v>0</v>
      </c>
      <c r="AY326" s="20">
        <f t="shared" si="13"/>
        <v>0</v>
      </c>
      <c r="AZ326" s="20">
        <f t="shared" si="25"/>
        <v>0</v>
      </c>
      <c r="BA326" s="20">
        <f>ROUND(AZ326*Priority!D17/12,2)</f>
        <v>0</v>
      </c>
      <c r="BB326" s="20">
        <f>MIN(AZ326+BA326,Priority!E17)</f>
        <v>0</v>
      </c>
      <c r="BC326" s="20">
        <f>MIN(MAX(0,AZ326+BA326-BB326),MAX(0,Overview!$B$11-SUM(I326,N326,S326,X326,AC326,AH326,AM326,AR326,AW326,BB326)-SUM(J326,O326,T326,Y326,AD326,AI326,AN326,AS326,AX326)))</f>
        <v>0</v>
      </c>
      <c r="BD326" s="20">
        <f t="shared" si="14"/>
        <v>0</v>
      </c>
    </row>
    <row r="327" ht="22.5" customHeight="1">
      <c r="A327" s="4">
        <v>320.0</v>
      </c>
      <c r="B327" s="20">
        <f t="shared" ref="B327:C327" si="342">SUM(G327,L327,Q327,V327,AA327,AF327,AK327,AP327,AU327,AZ327)</f>
        <v>0</v>
      </c>
      <c r="C327" s="20">
        <f t="shared" si="342"/>
        <v>0</v>
      </c>
      <c r="D327" s="20">
        <f t="shared" si="3"/>
        <v>0</v>
      </c>
      <c r="E327" s="20">
        <f t="shared" si="4"/>
        <v>0</v>
      </c>
      <c r="F327" s="20">
        <f>MAX(0,Overview!$B$11-D327)</f>
        <v>0</v>
      </c>
      <c r="G327" s="20">
        <f t="shared" si="16"/>
        <v>0</v>
      </c>
      <c r="H327" s="20">
        <f>ROUND(G327*Priority!D8/12,2)</f>
        <v>0</v>
      </c>
      <c r="I327" s="20">
        <f>MIN(G327+H327,Priority!E8)</f>
        <v>0</v>
      </c>
      <c r="J327" s="20">
        <f>MIN(MAX(0,G327+H327-I327),MAX(0,Overview!$B$11-SUM(I327,N327,S327,X327,AC327,AH327,AM327,AR327,AW327,BB327)))</f>
        <v>0</v>
      </c>
      <c r="K327" s="20">
        <f t="shared" si="5"/>
        <v>0</v>
      </c>
      <c r="L327" s="20">
        <f t="shared" si="17"/>
        <v>0</v>
      </c>
      <c r="M327" s="20">
        <f>ROUND(L327*Priority!D9/12,2)</f>
        <v>0</v>
      </c>
      <c r="N327" s="20">
        <f>MIN(L327+M327,Priority!E9)</f>
        <v>0</v>
      </c>
      <c r="O327" s="20">
        <f>MIN(MAX(0,L327+M327-N327),MAX(0,Overview!$B$11-SUM(I327,N327,S327,X327,AC327,AH327,AM327,AR327,AW327,BB327)-SUM(J327)))</f>
        <v>0</v>
      </c>
      <c r="P327" s="20">
        <f t="shared" si="6"/>
        <v>0</v>
      </c>
      <c r="Q327" s="20">
        <f t="shared" si="18"/>
        <v>0</v>
      </c>
      <c r="R327" s="20">
        <f>ROUND(Q327*Priority!D10/12,2)</f>
        <v>0</v>
      </c>
      <c r="S327" s="20">
        <f>MIN(Q327+R327,Priority!E10)</f>
        <v>0</v>
      </c>
      <c r="T327" s="20">
        <f>MIN(MAX(0,Q327+R327-S327),MAX(0,Overview!$B$11-SUM(I327,N327,S327,X327,AC327,AH327,AM327,AR327,AW327,BB327)-SUM(J327,O327)))</f>
        <v>0</v>
      </c>
      <c r="U327" s="20">
        <f t="shared" si="7"/>
        <v>0</v>
      </c>
      <c r="V327" s="20">
        <f t="shared" si="19"/>
        <v>0</v>
      </c>
      <c r="W327" s="20">
        <f>ROUND(V327*Priority!D11/12,2)</f>
        <v>0</v>
      </c>
      <c r="X327" s="20">
        <f>MIN(V327+W327,Priority!E11)</f>
        <v>0</v>
      </c>
      <c r="Y327" s="20">
        <f>MIN(MAX(0,V327+W327-X327),MAX(0,Overview!$B$11-SUM(I327,N327,S327,X327,AC327,AH327,AM327,AR327,AW327,BB327)-SUM(J327,O327,T327)))</f>
        <v>0</v>
      </c>
      <c r="Z327" s="20">
        <f t="shared" si="8"/>
        <v>0</v>
      </c>
      <c r="AA327" s="20">
        <f t="shared" si="20"/>
        <v>0</v>
      </c>
      <c r="AB327" s="20">
        <f>ROUND(AA327*Priority!D12/12,2)</f>
        <v>0</v>
      </c>
      <c r="AC327" s="20">
        <f>MIN(AA327+AB327,Priority!E12)</f>
        <v>0</v>
      </c>
      <c r="AD327" s="20">
        <f>MIN(MAX(0,AA327+AB327-AC327),MAX(0,Overview!$B$11-SUM(I327,N327,S327,X327,AC327,AH327,AM327,AR327,AW327,BB327)-SUM(J327,O327,T327,Y327)))</f>
        <v>0</v>
      </c>
      <c r="AE327" s="20">
        <f t="shared" si="9"/>
        <v>0</v>
      </c>
      <c r="AF327" s="20">
        <f t="shared" si="21"/>
        <v>0</v>
      </c>
      <c r="AG327" s="20">
        <f>ROUND(AF327*Priority!D13/12,2)</f>
        <v>0</v>
      </c>
      <c r="AH327" s="20">
        <f>MIN(AF327+AG327,Priority!E13)</f>
        <v>0</v>
      </c>
      <c r="AI327" s="20">
        <f>MIN(MAX(0,AF327+AG327-AH327),MAX(0,Overview!$B$11-SUM(I327,N327,S327,X327,AC327,AH327,AM327,AR327,AW327,BB327)-SUM(J327,O327,T327,Y327,AD327)))</f>
        <v>0</v>
      </c>
      <c r="AJ327" s="20">
        <f t="shared" si="10"/>
        <v>0</v>
      </c>
      <c r="AK327" s="20">
        <f t="shared" si="22"/>
        <v>0</v>
      </c>
      <c r="AL327" s="20">
        <f>ROUND(AK327*Priority!D14/12,2)</f>
        <v>0</v>
      </c>
      <c r="AM327" s="20">
        <f>MIN(AK327+AL327,Priority!E14)</f>
        <v>0</v>
      </c>
      <c r="AN327" s="20">
        <f>MIN(MAX(0,AK327+AL327-AM327),MAX(0,Overview!$B$11-SUM(I327,N327,S327,X327,AC327,AH327,AM327,AR327,AW327,BB327)-SUM(J327,O327,T327,Y327,AD327,AI327)))</f>
        <v>0</v>
      </c>
      <c r="AO327" s="20">
        <f t="shared" si="11"/>
        <v>0</v>
      </c>
      <c r="AP327" s="20">
        <f t="shared" si="23"/>
        <v>0</v>
      </c>
      <c r="AQ327" s="20">
        <f>ROUND(AP327*Priority!D15/12,2)</f>
        <v>0</v>
      </c>
      <c r="AR327" s="20">
        <f>MIN(AP327+AQ327,Priority!E15)</f>
        <v>0</v>
      </c>
      <c r="AS327" s="20">
        <f>MIN(MAX(0,AP327+AQ327-AR327),MAX(0,Overview!$B$11-SUM(I327,N327,S327,X327,AC327,AH327,AM327,AR327,AW327,BB327)-SUM(J327,O327,T327,Y327,AD327,AI327,AN327)))</f>
        <v>0</v>
      </c>
      <c r="AT327" s="20">
        <f t="shared" si="12"/>
        <v>0</v>
      </c>
      <c r="AU327" s="20">
        <f t="shared" si="24"/>
        <v>0</v>
      </c>
      <c r="AV327" s="20">
        <f>ROUND(AU327*Priority!D16/12,2)</f>
        <v>0</v>
      </c>
      <c r="AW327" s="20">
        <f>MIN(AU327+AV327,Priority!E16)</f>
        <v>0</v>
      </c>
      <c r="AX327" s="20">
        <f>MIN(MAX(0,AU327+AV327-AW327),MAX(0,Overview!$B$11-SUM(I327,N327,S327,X327,AC327,AH327,AM327,AR327,AW327,BB327)-SUM(J327,O327,T327,Y327,AD327,AI327,AN327,AS327)))</f>
        <v>0</v>
      </c>
      <c r="AY327" s="20">
        <f t="shared" si="13"/>
        <v>0</v>
      </c>
      <c r="AZ327" s="20">
        <f t="shared" si="25"/>
        <v>0</v>
      </c>
      <c r="BA327" s="20">
        <f>ROUND(AZ327*Priority!D17/12,2)</f>
        <v>0</v>
      </c>
      <c r="BB327" s="20">
        <f>MIN(AZ327+BA327,Priority!E17)</f>
        <v>0</v>
      </c>
      <c r="BC327" s="20">
        <f>MIN(MAX(0,AZ327+BA327-BB327),MAX(0,Overview!$B$11-SUM(I327,N327,S327,X327,AC327,AH327,AM327,AR327,AW327,BB327)-SUM(J327,O327,T327,Y327,AD327,AI327,AN327,AS327,AX327)))</f>
        <v>0</v>
      </c>
      <c r="BD327" s="20">
        <f t="shared" si="14"/>
        <v>0</v>
      </c>
    </row>
    <row r="328" ht="22.5" customHeight="1">
      <c r="A328" s="4">
        <v>321.0</v>
      </c>
      <c r="B328" s="20">
        <f t="shared" ref="B328:C328" si="343">SUM(G328,L328,Q328,V328,AA328,AF328,AK328,AP328,AU328,AZ328)</f>
        <v>0</v>
      </c>
      <c r="C328" s="20">
        <f t="shared" si="343"/>
        <v>0</v>
      </c>
      <c r="D328" s="20">
        <f t="shared" si="3"/>
        <v>0</v>
      </c>
      <c r="E328" s="20">
        <f t="shared" si="4"/>
        <v>0</v>
      </c>
      <c r="F328" s="20">
        <f>MAX(0,Overview!$B$11-D328)</f>
        <v>0</v>
      </c>
      <c r="G328" s="20">
        <f t="shared" si="16"/>
        <v>0</v>
      </c>
      <c r="H328" s="20">
        <f>ROUND(G328*Priority!D8/12,2)</f>
        <v>0</v>
      </c>
      <c r="I328" s="20">
        <f>MIN(G328+H328,Priority!E8)</f>
        <v>0</v>
      </c>
      <c r="J328" s="20">
        <f>MIN(MAX(0,G328+H328-I328),MAX(0,Overview!$B$11-SUM(I328,N328,S328,X328,AC328,AH328,AM328,AR328,AW328,BB328)))</f>
        <v>0</v>
      </c>
      <c r="K328" s="20">
        <f t="shared" si="5"/>
        <v>0</v>
      </c>
      <c r="L328" s="20">
        <f t="shared" si="17"/>
        <v>0</v>
      </c>
      <c r="M328" s="20">
        <f>ROUND(L328*Priority!D9/12,2)</f>
        <v>0</v>
      </c>
      <c r="N328" s="20">
        <f>MIN(L328+M328,Priority!E9)</f>
        <v>0</v>
      </c>
      <c r="O328" s="20">
        <f>MIN(MAX(0,L328+M328-N328),MAX(0,Overview!$B$11-SUM(I328,N328,S328,X328,AC328,AH328,AM328,AR328,AW328,BB328)-SUM(J328)))</f>
        <v>0</v>
      </c>
      <c r="P328" s="20">
        <f t="shared" si="6"/>
        <v>0</v>
      </c>
      <c r="Q328" s="20">
        <f t="shared" si="18"/>
        <v>0</v>
      </c>
      <c r="R328" s="20">
        <f>ROUND(Q328*Priority!D10/12,2)</f>
        <v>0</v>
      </c>
      <c r="S328" s="20">
        <f>MIN(Q328+R328,Priority!E10)</f>
        <v>0</v>
      </c>
      <c r="T328" s="20">
        <f>MIN(MAX(0,Q328+R328-S328),MAX(0,Overview!$B$11-SUM(I328,N328,S328,X328,AC328,AH328,AM328,AR328,AW328,BB328)-SUM(J328,O328)))</f>
        <v>0</v>
      </c>
      <c r="U328" s="20">
        <f t="shared" si="7"/>
        <v>0</v>
      </c>
      <c r="V328" s="20">
        <f t="shared" si="19"/>
        <v>0</v>
      </c>
      <c r="W328" s="20">
        <f>ROUND(V328*Priority!D11/12,2)</f>
        <v>0</v>
      </c>
      <c r="X328" s="20">
        <f>MIN(V328+W328,Priority!E11)</f>
        <v>0</v>
      </c>
      <c r="Y328" s="20">
        <f>MIN(MAX(0,V328+W328-X328),MAX(0,Overview!$B$11-SUM(I328,N328,S328,X328,AC328,AH328,AM328,AR328,AW328,BB328)-SUM(J328,O328,T328)))</f>
        <v>0</v>
      </c>
      <c r="Z328" s="20">
        <f t="shared" si="8"/>
        <v>0</v>
      </c>
      <c r="AA328" s="20">
        <f t="shared" si="20"/>
        <v>0</v>
      </c>
      <c r="AB328" s="20">
        <f>ROUND(AA328*Priority!D12/12,2)</f>
        <v>0</v>
      </c>
      <c r="AC328" s="20">
        <f>MIN(AA328+AB328,Priority!E12)</f>
        <v>0</v>
      </c>
      <c r="AD328" s="20">
        <f>MIN(MAX(0,AA328+AB328-AC328),MAX(0,Overview!$B$11-SUM(I328,N328,S328,X328,AC328,AH328,AM328,AR328,AW328,BB328)-SUM(J328,O328,T328,Y328)))</f>
        <v>0</v>
      </c>
      <c r="AE328" s="20">
        <f t="shared" si="9"/>
        <v>0</v>
      </c>
      <c r="AF328" s="20">
        <f t="shared" si="21"/>
        <v>0</v>
      </c>
      <c r="AG328" s="20">
        <f>ROUND(AF328*Priority!D13/12,2)</f>
        <v>0</v>
      </c>
      <c r="AH328" s="20">
        <f>MIN(AF328+AG328,Priority!E13)</f>
        <v>0</v>
      </c>
      <c r="AI328" s="20">
        <f>MIN(MAX(0,AF328+AG328-AH328),MAX(0,Overview!$B$11-SUM(I328,N328,S328,X328,AC328,AH328,AM328,AR328,AW328,BB328)-SUM(J328,O328,T328,Y328,AD328)))</f>
        <v>0</v>
      </c>
      <c r="AJ328" s="20">
        <f t="shared" si="10"/>
        <v>0</v>
      </c>
      <c r="AK328" s="20">
        <f t="shared" si="22"/>
        <v>0</v>
      </c>
      <c r="AL328" s="20">
        <f>ROUND(AK328*Priority!D14/12,2)</f>
        <v>0</v>
      </c>
      <c r="AM328" s="20">
        <f>MIN(AK328+AL328,Priority!E14)</f>
        <v>0</v>
      </c>
      <c r="AN328" s="20">
        <f>MIN(MAX(0,AK328+AL328-AM328),MAX(0,Overview!$B$11-SUM(I328,N328,S328,X328,AC328,AH328,AM328,AR328,AW328,BB328)-SUM(J328,O328,T328,Y328,AD328,AI328)))</f>
        <v>0</v>
      </c>
      <c r="AO328" s="20">
        <f t="shared" si="11"/>
        <v>0</v>
      </c>
      <c r="AP328" s="20">
        <f t="shared" si="23"/>
        <v>0</v>
      </c>
      <c r="AQ328" s="20">
        <f>ROUND(AP328*Priority!D15/12,2)</f>
        <v>0</v>
      </c>
      <c r="AR328" s="20">
        <f>MIN(AP328+AQ328,Priority!E15)</f>
        <v>0</v>
      </c>
      <c r="AS328" s="20">
        <f>MIN(MAX(0,AP328+AQ328-AR328),MAX(0,Overview!$B$11-SUM(I328,N328,S328,X328,AC328,AH328,AM328,AR328,AW328,BB328)-SUM(J328,O328,T328,Y328,AD328,AI328,AN328)))</f>
        <v>0</v>
      </c>
      <c r="AT328" s="20">
        <f t="shared" si="12"/>
        <v>0</v>
      </c>
      <c r="AU328" s="20">
        <f t="shared" si="24"/>
        <v>0</v>
      </c>
      <c r="AV328" s="20">
        <f>ROUND(AU328*Priority!D16/12,2)</f>
        <v>0</v>
      </c>
      <c r="AW328" s="20">
        <f>MIN(AU328+AV328,Priority!E16)</f>
        <v>0</v>
      </c>
      <c r="AX328" s="20">
        <f>MIN(MAX(0,AU328+AV328-AW328),MAX(0,Overview!$B$11-SUM(I328,N328,S328,X328,AC328,AH328,AM328,AR328,AW328,BB328)-SUM(J328,O328,T328,Y328,AD328,AI328,AN328,AS328)))</f>
        <v>0</v>
      </c>
      <c r="AY328" s="20">
        <f t="shared" si="13"/>
        <v>0</v>
      </c>
      <c r="AZ328" s="20">
        <f t="shared" si="25"/>
        <v>0</v>
      </c>
      <c r="BA328" s="20">
        <f>ROUND(AZ328*Priority!D17/12,2)</f>
        <v>0</v>
      </c>
      <c r="BB328" s="20">
        <f>MIN(AZ328+BA328,Priority!E17)</f>
        <v>0</v>
      </c>
      <c r="BC328" s="20">
        <f>MIN(MAX(0,AZ328+BA328-BB328),MAX(0,Overview!$B$11-SUM(I328,N328,S328,X328,AC328,AH328,AM328,AR328,AW328,BB328)-SUM(J328,O328,T328,Y328,AD328,AI328,AN328,AS328,AX328)))</f>
        <v>0</v>
      </c>
      <c r="BD328" s="20">
        <f t="shared" si="14"/>
        <v>0</v>
      </c>
    </row>
    <row r="329" ht="22.5" customHeight="1">
      <c r="A329" s="4">
        <v>322.0</v>
      </c>
      <c r="B329" s="20">
        <f t="shared" ref="B329:C329" si="344">SUM(G329,L329,Q329,V329,AA329,AF329,AK329,AP329,AU329,AZ329)</f>
        <v>0</v>
      </c>
      <c r="C329" s="20">
        <f t="shared" si="344"/>
        <v>0</v>
      </c>
      <c r="D329" s="20">
        <f t="shared" si="3"/>
        <v>0</v>
      </c>
      <c r="E329" s="20">
        <f t="shared" si="4"/>
        <v>0</v>
      </c>
      <c r="F329" s="20">
        <f>MAX(0,Overview!$B$11-D329)</f>
        <v>0</v>
      </c>
      <c r="G329" s="20">
        <f t="shared" si="16"/>
        <v>0</v>
      </c>
      <c r="H329" s="20">
        <f>ROUND(G329*Priority!D8/12,2)</f>
        <v>0</v>
      </c>
      <c r="I329" s="20">
        <f>MIN(G329+H329,Priority!E8)</f>
        <v>0</v>
      </c>
      <c r="J329" s="20">
        <f>MIN(MAX(0,G329+H329-I329),MAX(0,Overview!$B$11-SUM(I329,N329,S329,X329,AC329,AH329,AM329,AR329,AW329,BB329)))</f>
        <v>0</v>
      </c>
      <c r="K329" s="20">
        <f t="shared" si="5"/>
        <v>0</v>
      </c>
      <c r="L329" s="20">
        <f t="shared" si="17"/>
        <v>0</v>
      </c>
      <c r="M329" s="20">
        <f>ROUND(L329*Priority!D9/12,2)</f>
        <v>0</v>
      </c>
      <c r="N329" s="20">
        <f>MIN(L329+M329,Priority!E9)</f>
        <v>0</v>
      </c>
      <c r="O329" s="20">
        <f>MIN(MAX(0,L329+M329-N329),MAX(0,Overview!$B$11-SUM(I329,N329,S329,X329,AC329,AH329,AM329,AR329,AW329,BB329)-SUM(J329)))</f>
        <v>0</v>
      </c>
      <c r="P329" s="20">
        <f t="shared" si="6"/>
        <v>0</v>
      </c>
      <c r="Q329" s="20">
        <f t="shared" si="18"/>
        <v>0</v>
      </c>
      <c r="R329" s="20">
        <f>ROUND(Q329*Priority!D10/12,2)</f>
        <v>0</v>
      </c>
      <c r="S329" s="20">
        <f>MIN(Q329+R329,Priority!E10)</f>
        <v>0</v>
      </c>
      <c r="T329" s="20">
        <f>MIN(MAX(0,Q329+R329-S329),MAX(0,Overview!$B$11-SUM(I329,N329,S329,X329,AC329,AH329,AM329,AR329,AW329,BB329)-SUM(J329,O329)))</f>
        <v>0</v>
      </c>
      <c r="U329" s="20">
        <f t="shared" si="7"/>
        <v>0</v>
      </c>
      <c r="V329" s="20">
        <f t="shared" si="19"/>
        <v>0</v>
      </c>
      <c r="W329" s="20">
        <f>ROUND(V329*Priority!D11/12,2)</f>
        <v>0</v>
      </c>
      <c r="X329" s="20">
        <f>MIN(V329+W329,Priority!E11)</f>
        <v>0</v>
      </c>
      <c r="Y329" s="20">
        <f>MIN(MAX(0,V329+W329-X329),MAX(0,Overview!$B$11-SUM(I329,N329,S329,X329,AC329,AH329,AM329,AR329,AW329,BB329)-SUM(J329,O329,T329)))</f>
        <v>0</v>
      </c>
      <c r="Z329" s="20">
        <f t="shared" si="8"/>
        <v>0</v>
      </c>
      <c r="AA329" s="20">
        <f t="shared" si="20"/>
        <v>0</v>
      </c>
      <c r="AB329" s="20">
        <f>ROUND(AA329*Priority!D12/12,2)</f>
        <v>0</v>
      </c>
      <c r="AC329" s="20">
        <f>MIN(AA329+AB329,Priority!E12)</f>
        <v>0</v>
      </c>
      <c r="AD329" s="20">
        <f>MIN(MAX(0,AA329+AB329-AC329),MAX(0,Overview!$B$11-SUM(I329,N329,S329,X329,AC329,AH329,AM329,AR329,AW329,BB329)-SUM(J329,O329,T329,Y329)))</f>
        <v>0</v>
      </c>
      <c r="AE329" s="20">
        <f t="shared" si="9"/>
        <v>0</v>
      </c>
      <c r="AF329" s="20">
        <f t="shared" si="21"/>
        <v>0</v>
      </c>
      <c r="AG329" s="20">
        <f>ROUND(AF329*Priority!D13/12,2)</f>
        <v>0</v>
      </c>
      <c r="AH329" s="20">
        <f>MIN(AF329+AG329,Priority!E13)</f>
        <v>0</v>
      </c>
      <c r="AI329" s="20">
        <f>MIN(MAX(0,AF329+AG329-AH329),MAX(0,Overview!$B$11-SUM(I329,N329,S329,X329,AC329,AH329,AM329,AR329,AW329,BB329)-SUM(J329,O329,T329,Y329,AD329)))</f>
        <v>0</v>
      </c>
      <c r="AJ329" s="20">
        <f t="shared" si="10"/>
        <v>0</v>
      </c>
      <c r="AK329" s="20">
        <f t="shared" si="22"/>
        <v>0</v>
      </c>
      <c r="AL329" s="20">
        <f>ROUND(AK329*Priority!D14/12,2)</f>
        <v>0</v>
      </c>
      <c r="AM329" s="20">
        <f>MIN(AK329+AL329,Priority!E14)</f>
        <v>0</v>
      </c>
      <c r="AN329" s="20">
        <f>MIN(MAX(0,AK329+AL329-AM329),MAX(0,Overview!$B$11-SUM(I329,N329,S329,X329,AC329,AH329,AM329,AR329,AW329,BB329)-SUM(J329,O329,T329,Y329,AD329,AI329)))</f>
        <v>0</v>
      </c>
      <c r="AO329" s="20">
        <f t="shared" si="11"/>
        <v>0</v>
      </c>
      <c r="AP329" s="20">
        <f t="shared" si="23"/>
        <v>0</v>
      </c>
      <c r="AQ329" s="20">
        <f>ROUND(AP329*Priority!D15/12,2)</f>
        <v>0</v>
      </c>
      <c r="AR329" s="20">
        <f>MIN(AP329+AQ329,Priority!E15)</f>
        <v>0</v>
      </c>
      <c r="AS329" s="20">
        <f>MIN(MAX(0,AP329+AQ329-AR329),MAX(0,Overview!$B$11-SUM(I329,N329,S329,X329,AC329,AH329,AM329,AR329,AW329,BB329)-SUM(J329,O329,T329,Y329,AD329,AI329,AN329)))</f>
        <v>0</v>
      </c>
      <c r="AT329" s="20">
        <f t="shared" si="12"/>
        <v>0</v>
      </c>
      <c r="AU329" s="20">
        <f t="shared" si="24"/>
        <v>0</v>
      </c>
      <c r="AV329" s="20">
        <f>ROUND(AU329*Priority!D16/12,2)</f>
        <v>0</v>
      </c>
      <c r="AW329" s="20">
        <f>MIN(AU329+AV329,Priority!E16)</f>
        <v>0</v>
      </c>
      <c r="AX329" s="20">
        <f>MIN(MAX(0,AU329+AV329-AW329),MAX(0,Overview!$B$11-SUM(I329,N329,S329,X329,AC329,AH329,AM329,AR329,AW329,BB329)-SUM(J329,O329,T329,Y329,AD329,AI329,AN329,AS329)))</f>
        <v>0</v>
      </c>
      <c r="AY329" s="20">
        <f t="shared" si="13"/>
        <v>0</v>
      </c>
      <c r="AZ329" s="20">
        <f t="shared" si="25"/>
        <v>0</v>
      </c>
      <c r="BA329" s="20">
        <f>ROUND(AZ329*Priority!D17/12,2)</f>
        <v>0</v>
      </c>
      <c r="BB329" s="20">
        <f>MIN(AZ329+BA329,Priority!E17)</f>
        <v>0</v>
      </c>
      <c r="BC329" s="20">
        <f>MIN(MAX(0,AZ329+BA329-BB329),MAX(0,Overview!$B$11-SUM(I329,N329,S329,X329,AC329,AH329,AM329,AR329,AW329,BB329)-SUM(J329,O329,T329,Y329,AD329,AI329,AN329,AS329,AX329)))</f>
        <v>0</v>
      </c>
      <c r="BD329" s="20">
        <f t="shared" si="14"/>
        <v>0</v>
      </c>
    </row>
    <row r="330" ht="22.5" customHeight="1">
      <c r="A330" s="4">
        <v>323.0</v>
      </c>
      <c r="B330" s="20">
        <f t="shared" ref="B330:C330" si="345">SUM(G330,L330,Q330,V330,AA330,AF330,AK330,AP330,AU330,AZ330)</f>
        <v>0</v>
      </c>
      <c r="C330" s="20">
        <f t="shared" si="345"/>
        <v>0</v>
      </c>
      <c r="D330" s="20">
        <f t="shared" si="3"/>
        <v>0</v>
      </c>
      <c r="E330" s="20">
        <f t="shared" si="4"/>
        <v>0</v>
      </c>
      <c r="F330" s="20">
        <f>MAX(0,Overview!$B$11-D330)</f>
        <v>0</v>
      </c>
      <c r="G330" s="20">
        <f t="shared" si="16"/>
        <v>0</v>
      </c>
      <c r="H330" s="20">
        <f>ROUND(G330*Priority!D8/12,2)</f>
        <v>0</v>
      </c>
      <c r="I330" s="20">
        <f>MIN(G330+H330,Priority!E8)</f>
        <v>0</v>
      </c>
      <c r="J330" s="20">
        <f>MIN(MAX(0,G330+H330-I330),MAX(0,Overview!$B$11-SUM(I330,N330,S330,X330,AC330,AH330,AM330,AR330,AW330,BB330)))</f>
        <v>0</v>
      </c>
      <c r="K330" s="20">
        <f t="shared" si="5"/>
        <v>0</v>
      </c>
      <c r="L330" s="20">
        <f t="shared" si="17"/>
        <v>0</v>
      </c>
      <c r="M330" s="20">
        <f>ROUND(L330*Priority!D9/12,2)</f>
        <v>0</v>
      </c>
      <c r="N330" s="20">
        <f>MIN(L330+M330,Priority!E9)</f>
        <v>0</v>
      </c>
      <c r="O330" s="20">
        <f>MIN(MAX(0,L330+M330-N330),MAX(0,Overview!$B$11-SUM(I330,N330,S330,X330,AC330,AH330,AM330,AR330,AW330,BB330)-SUM(J330)))</f>
        <v>0</v>
      </c>
      <c r="P330" s="20">
        <f t="shared" si="6"/>
        <v>0</v>
      </c>
      <c r="Q330" s="20">
        <f t="shared" si="18"/>
        <v>0</v>
      </c>
      <c r="R330" s="20">
        <f>ROUND(Q330*Priority!D10/12,2)</f>
        <v>0</v>
      </c>
      <c r="S330" s="20">
        <f>MIN(Q330+R330,Priority!E10)</f>
        <v>0</v>
      </c>
      <c r="T330" s="20">
        <f>MIN(MAX(0,Q330+R330-S330),MAX(0,Overview!$B$11-SUM(I330,N330,S330,X330,AC330,AH330,AM330,AR330,AW330,BB330)-SUM(J330,O330)))</f>
        <v>0</v>
      </c>
      <c r="U330" s="20">
        <f t="shared" si="7"/>
        <v>0</v>
      </c>
      <c r="V330" s="20">
        <f t="shared" si="19"/>
        <v>0</v>
      </c>
      <c r="W330" s="20">
        <f>ROUND(V330*Priority!D11/12,2)</f>
        <v>0</v>
      </c>
      <c r="X330" s="20">
        <f>MIN(V330+W330,Priority!E11)</f>
        <v>0</v>
      </c>
      <c r="Y330" s="20">
        <f>MIN(MAX(0,V330+W330-X330),MAX(0,Overview!$B$11-SUM(I330,N330,S330,X330,AC330,AH330,AM330,AR330,AW330,BB330)-SUM(J330,O330,T330)))</f>
        <v>0</v>
      </c>
      <c r="Z330" s="20">
        <f t="shared" si="8"/>
        <v>0</v>
      </c>
      <c r="AA330" s="20">
        <f t="shared" si="20"/>
        <v>0</v>
      </c>
      <c r="AB330" s="20">
        <f>ROUND(AA330*Priority!D12/12,2)</f>
        <v>0</v>
      </c>
      <c r="AC330" s="20">
        <f>MIN(AA330+AB330,Priority!E12)</f>
        <v>0</v>
      </c>
      <c r="AD330" s="20">
        <f>MIN(MAX(0,AA330+AB330-AC330),MAX(0,Overview!$B$11-SUM(I330,N330,S330,X330,AC330,AH330,AM330,AR330,AW330,BB330)-SUM(J330,O330,T330,Y330)))</f>
        <v>0</v>
      </c>
      <c r="AE330" s="20">
        <f t="shared" si="9"/>
        <v>0</v>
      </c>
      <c r="AF330" s="20">
        <f t="shared" si="21"/>
        <v>0</v>
      </c>
      <c r="AG330" s="20">
        <f>ROUND(AF330*Priority!D13/12,2)</f>
        <v>0</v>
      </c>
      <c r="AH330" s="20">
        <f>MIN(AF330+AG330,Priority!E13)</f>
        <v>0</v>
      </c>
      <c r="AI330" s="20">
        <f>MIN(MAX(0,AF330+AG330-AH330),MAX(0,Overview!$B$11-SUM(I330,N330,S330,X330,AC330,AH330,AM330,AR330,AW330,BB330)-SUM(J330,O330,T330,Y330,AD330)))</f>
        <v>0</v>
      </c>
      <c r="AJ330" s="20">
        <f t="shared" si="10"/>
        <v>0</v>
      </c>
      <c r="AK330" s="20">
        <f t="shared" si="22"/>
        <v>0</v>
      </c>
      <c r="AL330" s="20">
        <f>ROUND(AK330*Priority!D14/12,2)</f>
        <v>0</v>
      </c>
      <c r="AM330" s="20">
        <f>MIN(AK330+AL330,Priority!E14)</f>
        <v>0</v>
      </c>
      <c r="AN330" s="20">
        <f>MIN(MAX(0,AK330+AL330-AM330),MAX(0,Overview!$B$11-SUM(I330,N330,S330,X330,AC330,AH330,AM330,AR330,AW330,BB330)-SUM(J330,O330,T330,Y330,AD330,AI330)))</f>
        <v>0</v>
      </c>
      <c r="AO330" s="20">
        <f t="shared" si="11"/>
        <v>0</v>
      </c>
      <c r="AP330" s="20">
        <f t="shared" si="23"/>
        <v>0</v>
      </c>
      <c r="AQ330" s="20">
        <f>ROUND(AP330*Priority!D15/12,2)</f>
        <v>0</v>
      </c>
      <c r="AR330" s="20">
        <f>MIN(AP330+AQ330,Priority!E15)</f>
        <v>0</v>
      </c>
      <c r="AS330" s="20">
        <f>MIN(MAX(0,AP330+AQ330-AR330),MAX(0,Overview!$B$11-SUM(I330,N330,S330,X330,AC330,AH330,AM330,AR330,AW330,BB330)-SUM(J330,O330,T330,Y330,AD330,AI330,AN330)))</f>
        <v>0</v>
      </c>
      <c r="AT330" s="20">
        <f t="shared" si="12"/>
        <v>0</v>
      </c>
      <c r="AU330" s="20">
        <f t="shared" si="24"/>
        <v>0</v>
      </c>
      <c r="AV330" s="20">
        <f>ROUND(AU330*Priority!D16/12,2)</f>
        <v>0</v>
      </c>
      <c r="AW330" s="20">
        <f>MIN(AU330+AV330,Priority!E16)</f>
        <v>0</v>
      </c>
      <c r="AX330" s="20">
        <f>MIN(MAX(0,AU330+AV330-AW330),MAX(0,Overview!$B$11-SUM(I330,N330,S330,X330,AC330,AH330,AM330,AR330,AW330,BB330)-SUM(J330,O330,T330,Y330,AD330,AI330,AN330,AS330)))</f>
        <v>0</v>
      </c>
      <c r="AY330" s="20">
        <f t="shared" si="13"/>
        <v>0</v>
      </c>
      <c r="AZ330" s="20">
        <f t="shared" si="25"/>
        <v>0</v>
      </c>
      <c r="BA330" s="20">
        <f>ROUND(AZ330*Priority!D17/12,2)</f>
        <v>0</v>
      </c>
      <c r="BB330" s="20">
        <f>MIN(AZ330+BA330,Priority!E17)</f>
        <v>0</v>
      </c>
      <c r="BC330" s="20">
        <f>MIN(MAX(0,AZ330+BA330-BB330),MAX(0,Overview!$B$11-SUM(I330,N330,S330,X330,AC330,AH330,AM330,AR330,AW330,BB330)-SUM(J330,O330,T330,Y330,AD330,AI330,AN330,AS330,AX330)))</f>
        <v>0</v>
      </c>
      <c r="BD330" s="20">
        <f t="shared" si="14"/>
        <v>0</v>
      </c>
    </row>
    <row r="331" ht="22.5" customHeight="1">
      <c r="A331" s="4">
        <v>324.0</v>
      </c>
      <c r="B331" s="20">
        <f t="shared" ref="B331:C331" si="346">SUM(G331,L331,Q331,V331,AA331,AF331,AK331,AP331,AU331,AZ331)</f>
        <v>0</v>
      </c>
      <c r="C331" s="20">
        <f t="shared" si="346"/>
        <v>0</v>
      </c>
      <c r="D331" s="20">
        <f t="shared" si="3"/>
        <v>0</v>
      </c>
      <c r="E331" s="20">
        <f t="shared" si="4"/>
        <v>0</v>
      </c>
      <c r="F331" s="20">
        <f>MAX(0,Overview!$B$11-D331)</f>
        <v>0</v>
      </c>
      <c r="G331" s="20">
        <f t="shared" si="16"/>
        <v>0</v>
      </c>
      <c r="H331" s="20">
        <f>ROUND(G331*Priority!D8/12,2)</f>
        <v>0</v>
      </c>
      <c r="I331" s="20">
        <f>MIN(G331+H331,Priority!E8)</f>
        <v>0</v>
      </c>
      <c r="J331" s="20">
        <f>MIN(MAX(0,G331+H331-I331),MAX(0,Overview!$B$11-SUM(I331,N331,S331,X331,AC331,AH331,AM331,AR331,AW331,BB331)))</f>
        <v>0</v>
      </c>
      <c r="K331" s="20">
        <f t="shared" si="5"/>
        <v>0</v>
      </c>
      <c r="L331" s="20">
        <f t="shared" si="17"/>
        <v>0</v>
      </c>
      <c r="M331" s="20">
        <f>ROUND(L331*Priority!D9/12,2)</f>
        <v>0</v>
      </c>
      <c r="N331" s="20">
        <f>MIN(L331+M331,Priority!E9)</f>
        <v>0</v>
      </c>
      <c r="O331" s="20">
        <f>MIN(MAX(0,L331+M331-N331),MAX(0,Overview!$B$11-SUM(I331,N331,S331,X331,AC331,AH331,AM331,AR331,AW331,BB331)-SUM(J331)))</f>
        <v>0</v>
      </c>
      <c r="P331" s="20">
        <f t="shared" si="6"/>
        <v>0</v>
      </c>
      <c r="Q331" s="20">
        <f t="shared" si="18"/>
        <v>0</v>
      </c>
      <c r="R331" s="20">
        <f>ROUND(Q331*Priority!D10/12,2)</f>
        <v>0</v>
      </c>
      <c r="S331" s="20">
        <f>MIN(Q331+R331,Priority!E10)</f>
        <v>0</v>
      </c>
      <c r="T331" s="20">
        <f>MIN(MAX(0,Q331+R331-S331),MAX(0,Overview!$B$11-SUM(I331,N331,S331,X331,AC331,AH331,AM331,AR331,AW331,BB331)-SUM(J331,O331)))</f>
        <v>0</v>
      </c>
      <c r="U331" s="20">
        <f t="shared" si="7"/>
        <v>0</v>
      </c>
      <c r="V331" s="20">
        <f t="shared" si="19"/>
        <v>0</v>
      </c>
      <c r="W331" s="20">
        <f>ROUND(V331*Priority!D11/12,2)</f>
        <v>0</v>
      </c>
      <c r="X331" s="20">
        <f>MIN(V331+W331,Priority!E11)</f>
        <v>0</v>
      </c>
      <c r="Y331" s="20">
        <f>MIN(MAX(0,V331+W331-X331),MAX(0,Overview!$B$11-SUM(I331,N331,S331,X331,AC331,AH331,AM331,AR331,AW331,BB331)-SUM(J331,O331,T331)))</f>
        <v>0</v>
      </c>
      <c r="Z331" s="20">
        <f t="shared" si="8"/>
        <v>0</v>
      </c>
      <c r="AA331" s="20">
        <f t="shared" si="20"/>
        <v>0</v>
      </c>
      <c r="AB331" s="20">
        <f>ROUND(AA331*Priority!D12/12,2)</f>
        <v>0</v>
      </c>
      <c r="AC331" s="20">
        <f>MIN(AA331+AB331,Priority!E12)</f>
        <v>0</v>
      </c>
      <c r="AD331" s="20">
        <f>MIN(MAX(0,AA331+AB331-AC331),MAX(0,Overview!$B$11-SUM(I331,N331,S331,X331,AC331,AH331,AM331,AR331,AW331,BB331)-SUM(J331,O331,T331,Y331)))</f>
        <v>0</v>
      </c>
      <c r="AE331" s="20">
        <f t="shared" si="9"/>
        <v>0</v>
      </c>
      <c r="AF331" s="20">
        <f t="shared" si="21"/>
        <v>0</v>
      </c>
      <c r="AG331" s="20">
        <f>ROUND(AF331*Priority!D13/12,2)</f>
        <v>0</v>
      </c>
      <c r="AH331" s="20">
        <f>MIN(AF331+AG331,Priority!E13)</f>
        <v>0</v>
      </c>
      <c r="AI331" s="20">
        <f>MIN(MAX(0,AF331+AG331-AH331),MAX(0,Overview!$B$11-SUM(I331,N331,S331,X331,AC331,AH331,AM331,AR331,AW331,BB331)-SUM(J331,O331,T331,Y331,AD331)))</f>
        <v>0</v>
      </c>
      <c r="AJ331" s="20">
        <f t="shared" si="10"/>
        <v>0</v>
      </c>
      <c r="AK331" s="20">
        <f t="shared" si="22"/>
        <v>0</v>
      </c>
      <c r="AL331" s="20">
        <f>ROUND(AK331*Priority!D14/12,2)</f>
        <v>0</v>
      </c>
      <c r="AM331" s="20">
        <f>MIN(AK331+AL331,Priority!E14)</f>
        <v>0</v>
      </c>
      <c r="AN331" s="20">
        <f>MIN(MAX(0,AK331+AL331-AM331),MAX(0,Overview!$B$11-SUM(I331,N331,S331,X331,AC331,AH331,AM331,AR331,AW331,BB331)-SUM(J331,O331,T331,Y331,AD331,AI331)))</f>
        <v>0</v>
      </c>
      <c r="AO331" s="20">
        <f t="shared" si="11"/>
        <v>0</v>
      </c>
      <c r="AP331" s="20">
        <f t="shared" si="23"/>
        <v>0</v>
      </c>
      <c r="AQ331" s="20">
        <f>ROUND(AP331*Priority!D15/12,2)</f>
        <v>0</v>
      </c>
      <c r="AR331" s="20">
        <f>MIN(AP331+AQ331,Priority!E15)</f>
        <v>0</v>
      </c>
      <c r="AS331" s="20">
        <f>MIN(MAX(0,AP331+AQ331-AR331),MAX(0,Overview!$B$11-SUM(I331,N331,S331,X331,AC331,AH331,AM331,AR331,AW331,BB331)-SUM(J331,O331,T331,Y331,AD331,AI331,AN331)))</f>
        <v>0</v>
      </c>
      <c r="AT331" s="20">
        <f t="shared" si="12"/>
        <v>0</v>
      </c>
      <c r="AU331" s="20">
        <f t="shared" si="24"/>
        <v>0</v>
      </c>
      <c r="AV331" s="20">
        <f>ROUND(AU331*Priority!D16/12,2)</f>
        <v>0</v>
      </c>
      <c r="AW331" s="20">
        <f>MIN(AU331+AV331,Priority!E16)</f>
        <v>0</v>
      </c>
      <c r="AX331" s="20">
        <f>MIN(MAX(0,AU331+AV331-AW331),MAX(0,Overview!$B$11-SUM(I331,N331,S331,X331,AC331,AH331,AM331,AR331,AW331,BB331)-SUM(J331,O331,T331,Y331,AD331,AI331,AN331,AS331)))</f>
        <v>0</v>
      </c>
      <c r="AY331" s="20">
        <f t="shared" si="13"/>
        <v>0</v>
      </c>
      <c r="AZ331" s="20">
        <f t="shared" si="25"/>
        <v>0</v>
      </c>
      <c r="BA331" s="20">
        <f>ROUND(AZ331*Priority!D17/12,2)</f>
        <v>0</v>
      </c>
      <c r="BB331" s="20">
        <f>MIN(AZ331+BA331,Priority!E17)</f>
        <v>0</v>
      </c>
      <c r="BC331" s="20">
        <f>MIN(MAX(0,AZ331+BA331-BB331),MAX(0,Overview!$B$11-SUM(I331,N331,S331,X331,AC331,AH331,AM331,AR331,AW331,BB331)-SUM(J331,O331,T331,Y331,AD331,AI331,AN331,AS331,AX331)))</f>
        <v>0</v>
      </c>
      <c r="BD331" s="20">
        <f t="shared" si="14"/>
        <v>0</v>
      </c>
    </row>
    <row r="332" ht="22.5" customHeight="1">
      <c r="A332" s="4">
        <v>325.0</v>
      </c>
      <c r="B332" s="20">
        <f t="shared" ref="B332:C332" si="347">SUM(G332,L332,Q332,V332,AA332,AF332,AK332,AP332,AU332,AZ332)</f>
        <v>0</v>
      </c>
      <c r="C332" s="20">
        <f t="shared" si="347"/>
        <v>0</v>
      </c>
      <c r="D332" s="20">
        <f t="shared" si="3"/>
        <v>0</v>
      </c>
      <c r="E332" s="20">
        <f t="shared" si="4"/>
        <v>0</v>
      </c>
      <c r="F332" s="20">
        <f>MAX(0,Overview!$B$11-D332)</f>
        <v>0</v>
      </c>
      <c r="G332" s="20">
        <f t="shared" si="16"/>
        <v>0</v>
      </c>
      <c r="H332" s="20">
        <f>ROUND(G332*Priority!D8/12,2)</f>
        <v>0</v>
      </c>
      <c r="I332" s="20">
        <f>MIN(G332+H332,Priority!E8)</f>
        <v>0</v>
      </c>
      <c r="J332" s="20">
        <f>MIN(MAX(0,G332+H332-I332),MAX(0,Overview!$B$11-SUM(I332,N332,S332,X332,AC332,AH332,AM332,AR332,AW332,BB332)))</f>
        <v>0</v>
      </c>
      <c r="K332" s="20">
        <f t="shared" si="5"/>
        <v>0</v>
      </c>
      <c r="L332" s="20">
        <f t="shared" si="17"/>
        <v>0</v>
      </c>
      <c r="M332" s="20">
        <f>ROUND(L332*Priority!D9/12,2)</f>
        <v>0</v>
      </c>
      <c r="N332" s="20">
        <f>MIN(L332+M332,Priority!E9)</f>
        <v>0</v>
      </c>
      <c r="O332" s="20">
        <f>MIN(MAX(0,L332+M332-N332),MAX(0,Overview!$B$11-SUM(I332,N332,S332,X332,AC332,AH332,AM332,AR332,AW332,BB332)-SUM(J332)))</f>
        <v>0</v>
      </c>
      <c r="P332" s="20">
        <f t="shared" si="6"/>
        <v>0</v>
      </c>
      <c r="Q332" s="20">
        <f t="shared" si="18"/>
        <v>0</v>
      </c>
      <c r="R332" s="20">
        <f>ROUND(Q332*Priority!D10/12,2)</f>
        <v>0</v>
      </c>
      <c r="S332" s="20">
        <f>MIN(Q332+R332,Priority!E10)</f>
        <v>0</v>
      </c>
      <c r="T332" s="20">
        <f>MIN(MAX(0,Q332+R332-S332),MAX(0,Overview!$B$11-SUM(I332,N332,S332,X332,AC332,AH332,AM332,AR332,AW332,BB332)-SUM(J332,O332)))</f>
        <v>0</v>
      </c>
      <c r="U332" s="20">
        <f t="shared" si="7"/>
        <v>0</v>
      </c>
      <c r="V332" s="20">
        <f t="shared" si="19"/>
        <v>0</v>
      </c>
      <c r="W332" s="20">
        <f>ROUND(V332*Priority!D11/12,2)</f>
        <v>0</v>
      </c>
      <c r="X332" s="20">
        <f>MIN(V332+W332,Priority!E11)</f>
        <v>0</v>
      </c>
      <c r="Y332" s="20">
        <f>MIN(MAX(0,V332+W332-X332),MAX(0,Overview!$B$11-SUM(I332,N332,S332,X332,AC332,AH332,AM332,AR332,AW332,BB332)-SUM(J332,O332,T332)))</f>
        <v>0</v>
      </c>
      <c r="Z332" s="20">
        <f t="shared" si="8"/>
        <v>0</v>
      </c>
      <c r="AA332" s="20">
        <f t="shared" si="20"/>
        <v>0</v>
      </c>
      <c r="AB332" s="20">
        <f>ROUND(AA332*Priority!D12/12,2)</f>
        <v>0</v>
      </c>
      <c r="AC332" s="20">
        <f>MIN(AA332+AB332,Priority!E12)</f>
        <v>0</v>
      </c>
      <c r="AD332" s="20">
        <f>MIN(MAX(0,AA332+AB332-AC332),MAX(0,Overview!$B$11-SUM(I332,N332,S332,X332,AC332,AH332,AM332,AR332,AW332,BB332)-SUM(J332,O332,T332,Y332)))</f>
        <v>0</v>
      </c>
      <c r="AE332" s="20">
        <f t="shared" si="9"/>
        <v>0</v>
      </c>
      <c r="AF332" s="20">
        <f t="shared" si="21"/>
        <v>0</v>
      </c>
      <c r="AG332" s="20">
        <f>ROUND(AF332*Priority!D13/12,2)</f>
        <v>0</v>
      </c>
      <c r="AH332" s="20">
        <f>MIN(AF332+AG332,Priority!E13)</f>
        <v>0</v>
      </c>
      <c r="AI332" s="20">
        <f>MIN(MAX(0,AF332+AG332-AH332),MAX(0,Overview!$B$11-SUM(I332,N332,S332,X332,AC332,AH332,AM332,AR332,AW332,BB332)-SUM(J332,O332,T332,Y332,AD332)))</f>
        <v>0</v>
      </c>
      <c r="AJ332" s="20">
        <f t="shared" si="10"/>
        <v>0</v>
      </c>
      <c r="AK332" s="20">
        <f t="shared" si="22"/>
        <v>0</v>
      </c>
      <c r="AL332" s="20">
        <f>ROUND(AK332*Priority!D14/12,2)</f>
        <v>0</v>
      </c>
      <c r="AM332" s="20">
        <f>MIN(AK332+AL332,Priority!E14)</f>
        <v>0</v>
      </c>
      <c r="AN332" s="20">
        <f>MIN(MAX(0,AK332+AL332-AM332),MAX(0,Overview!$B$11-SUM(I332,N332,S332,X332,AC332,AH332,AM332,AR332,AW332,BB332)-SUM(J332,O332,T332,Y332,AD332,AI332)))</f>
        <v>0</v>
      </c>
      <c r="AO332" s="20">
        <f t="shared" si="11"/>
        <v>0</v>
      </c>
      <c r="AP332" s="20">
        <f t="shared" si="23"/>
        <v>0</v>
      </c>
      <c r="AQ332" s="20">
        <f>ROUND(AP332*Priority!D15/12,2)</f>
        <v>0</v>
      </c>
      <c r="AR332" s="20">
        <f>MIN(AP332+AQ332,Priority!E15)</f>
        <v>0</v>
      </c>
      <c r="AS332" s="20">
        <f>MIN(MAX(0,AP332+AQ332-AR332),MAX(0,Overview!$B$11-SUM(I332,N332,S332,X332,AC332,AH332,AM332,AR332,AW332,BB332)-SUM(J332,O332,T332,Y332,AD332,AI332,AN332)))</f>
        <v>0</v>
      </c>
      <c r="AT332" s="20">
        <f t="shared" si="12"/>
        <v>0</v>
      </c>
      <c r="AU332" s="20">
        <f t="shared" si="24"/>
        <v>0</v>
      </c>
      <c r="AV332" s="20">
        <f>ROUND(AU332*Priority!D16/12,2)</f>
        <v>0</v>
      </c>
      <c r="AW332" s="20">
        <f>MIN(AU332+AV332,Priority!E16)</f>
        <v>0</v>
      </c>
      <c r="AX332" s="20">
        <f>MIN(MAX(0,AU332+AV332-AW332),MAX(0,Overview!$B$11-SUM(I332,N332,S332,X332,AC332,AH332,AM332,AR332,AW332,BB332)-SUM(J332,O332,T332,Y332,AD332,AI332,AN332,AS332)))</f>
        <v>0</v>
      </c>
      <c r="AY332" s="20">
        <f t="shared" si="13"/>
        <v>0</v>
      </c>
      <c r="AZ332" s="20">
        <f t="shared" si="25"/>
        <v>0</v>
      </c>
      <c r="BA332" s="20">
        <f>ROUND(AZ332*Priority!D17/12,2)</f>
        <v>0</v>
      </c>
      <c r="BB332" s="20">
        <f>MIN(AZ332+BA332,Priority!E17)</f>
        <v>0</v>
      </c>
      <c r="BC332" s="20">
        <f>MIN(MAX(0,AZ332+BA332-BB332),MAX(0,Overview!$B$11-SUM(I332,N332,S332,X332,AC332,AH332,AM332,AR332,AW332,BB332)-SUM(J332,O332,T332,Y332,AD332,AI332,AN332,AS332,AX332)))</f>
        <v>0</v>
      </c>
      <c r="BD332" s="20">
        <f t="shared" si="14"/>
        <v>0</v>
      </c>
    </row>
    <row r="333" ht="22.5" customHeight="1">
      <c r="A333" s="4">
        <v>326.0</v>
      </c>
      <c r="B333" s="20">
        <f t="shared" ref="B333:C333" si="348">SUM(G333,L333,Q333,V333,AA333,AF333,AK333,AP333,AU333,AZ333)</f>
        <v>0</v>
      </c>
      <c r="C333" s="20">
        <f t="shared" si="348"/>
        <v>0</v>
      </c>
      <c r="D333" s="20">
        <f t="shared" si="3"/>
        <v>0</v>
      </c>
      <c r="E333" s="20">
        <f t="shared" si="4"/>
        <v>0</v>
      </c>
      <c r="F333" s="20">
        <f>MAX(0,Overview!$B$11-D333)</f>
        <v>0</v>
      </c>
      <c r="G333" s="20">
        <f t="shared" si="16"/>
        <v>0</v>
      </c>
      <c r="H333" s="20">
        <f>ROUND(G333*Priority!D8/12,2)</f>
        <v>0</v>
      </c>
      <c r="I333" s="20">
        <f>MIN(G333+H333,Priority!E8)</f>
        <v>0</v>
      </c>
      <c r="J333" s="20">
        <f>MIN(MAX(0,G333+H333-I333),MAX(0,Overview!$B$11-SUM(I333,N333,S333,X333,AC333,AH333,AM333,AR333,AW333,BB333)))</f>
        <v>0</v>
      </c>
      <c r="K333" s="20">
        <f t="shared" si="5"/>
        <v>0</v>
      </c>
      <c r="L333" s="20">
        <f t="shared" si="17"/>
        <v>0</v>
      </c>
      <c r="M333" s="20">
        <f>ROUND(L333*Priority!D9/12,2)</f>
        <v>0</v>
      </c>
      <c r="N333" s="20">
        <f>MIN(L333+M333,Priority!E9)</f>
        <v>0</v>
      </c>
      <c r="O333" s="20">
        <f>MIN(MAX(0,L333+M333-N333),MAX(0,Overview!$B$11-SUM(I333,N333,S333,X333,AC333,AH333,AM333,AR333,AW333,BB333)-SUM(J333)))</f>
        <v>0</v>
      </c>
      <c r="P333" s="20">
        <f t="shared" si="6"/>
        <v>0</v>
      </c>
      <c r="Q333" s="20">
        <f t="shared" si="18"/>
        <v>0</v>
      </c>
      <c r="R333" s="20">
        <f>ROUND(Q333*Priority!D10/12,2)</f>
        <v>0</v>
      </c>
      <c r="S333" s="20">
        <f>MIN(Q333+R333,Priority!E10)</f>
        <v>0</v>
      </c>
      <c r="T333" s="20">
        <f>MIN(MAX(0,Q333+R333-S333),MAX(0,Overview!$B$11-SUM(I333,N333,S333,X333,AC333,AH333,AM333,AR333,AW333,BB333)-SUM(J333,O333)))</f>
        <v>0</v>
      </c>
      <c r="U333" s="20">
        <f t="shared" si="7"/>
        <v>0</v>
      </c>
      <c r="V333" s="20">
        <f t="shared" si="19"/>
        <v>0</v>
      </c>
      <c r="W333" s="20">
        <f>ROUND(V333*Priority!D11/12,2)</f>
        <v>0</v>
      </c>
      <c r="X333" s="20">
        <f>MIN(V333+W333,Priority!E11)</f>
        <v>0</v>
      </c>
      <c r="Y333" s="20">
        <f>MIN(MAX(0,V333+W333-X333),MAX(0,Overview!$B$11-SUM(I333,N333,S333,X333,AC333,AH333,AM333,AR333,AW333,BB333)-SUM(J333,O333,T333)))</f>
        <v>0</v>
      </c>
      <c r="Z333" s="20">
        <f t="shared" si="8"/>
        <v>0</v>
      </c>
      <c r="AA333" s="20">
        <f t="shared" si="20"/>
        <v>0</v>
      </c>
      <c r="AB333" s="20">
        <f>ROUND(AA333*Priority!D12/12,2)</f>
        <v>0</v>
      </c>
      <c r="AC333" s="20">
        <f>MIN(AA333+AB333,Priority!E12)</f>
        <v>0</v>
      </c>
      <c r="AD333" s="20">
        <f>MIN(MAX(0,AA333+AB333-AC333),MAX(0,Overview!$B$11-SUM(I333,N333,S333,X333,AC333,AH333,AM333,AR333,AW333,BB333)-SUM(J333,O333,T333,Y333)))</f>
        <v>0</v>
      </c>
      <c r="AE333" s="20">
        <f t="shared" si="9"/>
        <v>0</v>
      </c>
      <c r="AF333" s="20">
        <f t="shared" si="21"/>
        <v>0</v>
      </c>
      <c r="AG333" s="20">
        <f>ROUND(AF333*Priority!D13/12,2)</f>
        <v>0</v>
      </c>
      <c r="AH333" s="20">
        <f>MIN(AF333+AG333,Priority!E13)</f>
        <v>0</v>
      </c>
      <c r="AI333" s="20">
        <f>MIN(MAX(0,AF333+AG333-AH333),MAX(0,Overview!$B$11-SUM(I333,N333,S333,X333,AC333,AH333,AM333,AR333,AW333,BB333)-SUM(J333,O333,T333,Y333,AD333)))</f>
        <v>0</v>
      </c>
      <c r="AJ333" s="20">
        <f t="shared" si="10"/>
        <v>0</v>
      </c>
      <c r="AK333" s="20">
        <f t="shared" si="22"/>
        <v>0</v>
      </c>
      <c r="AL333" s="20">
        <f>ROUND(AK333*Priority!D14/12,2)</f>
        <v>0</v>
      </c>
      <c r="AM333" s="20">
        <f>MIN(AK333+AL333,Priority!E14)</f>
        <v>0</v>
      </c>
      <c r="AN333" s="20">
        <f>MIN(MAX(0,AK333+AL333-AM333),MAX(0,Overview!$B$11-SUM(I333,N333,S333,X333,AC333,AH333,AM333,AR333,AW333,BB333)-SUM(J333,O333,T333,Y333,AD333,AI333)))</f>
        <v>0</v>
      </c>
      <c r="AO333" s="20">
        <f t="shared" si="11"/>
        <v>0</v>
      </c>
      <c r="AP333" s="20">
        <f t="shared" si="23"/>
        <v>0</v>
      </c>
      <c r="AQ333" s="20">
        <f>ROUND(AP333*Priority!D15/12,2)</f>
        <v>0</v>
      </c>
      <c r="AR333" s="20">
        <f>MIN(AP333+AQ333,Priority!E15)</f>
        <v>0</v>
      </c>
      <c r="AS333" s="20">
        <f>MIN(MAX(0,AP333+AQ333-AR333),MAX(0,Overview!$B$11-SUM(I333,N333,S333,X333,AC333,AH333,AM333,AR333,AW333,BB333)-SUM(J333,O333,T333,Y333,AD333,AI333,AN333)))</f>
        <v>0</v>
      </c>
      <c r="AT333" s="20">
        <f t="shared" si="12"/>
        <v>0</v>
      </c>
      <c r="AU333" s="20">
        <f t="shared" si="24"/>
        <v>0</v>
      </c>
      <c r="AV333" s="20">
        <f>ROUND(AU333*Priority!D16/12,2)</f>
        <v>0</v>
      </c>
      <c r="AW333" s="20">
        <f>MIN(AU333+AV333,Priority!E16)</f>
        <v>0</v>
      </c>
      <c r="AX333" s="20">
        <f>MIN(MAX(0,AU333+AV333-AW333),MAX(0,Overview!$B$11-SUM(I333,N333,S333,X333,AC333,AH333,AM333,AR333,AW333,BB333)-SUM(J333,O333,T333,Y333,AD333,AI333,AN333,AS333)))</f>
        <v>0</v>
      </c>
      <c r="AY333" s="20">
        <f t="shared" si="13"/>
        <v>0</v>
      </c>
      <c r="AZ333" s="20">
        <f t="shared" si="25"/>
        <v>0</v>
      </c>
      <c r="BA333" s="20">
        <f>ROUND(AZ333*Priority!D17/12,2)</f>
        <v>0</v>
      </c>
      <c r="BB333" s="20">
        <f>MIN(AZ333+BA333,Priority!E17)</f>
        <v>0</v>
      </c>
      <c r="BC333" s="20">
        <f>MIN(MAX(0,AZ333+BA333-BB333),MAX(0,Overview!$B$11-SUM(I333,N333,S333,X333,AC333,AH333,AM333,AR333,AW333,BB333)-SUM(J333,O333,T333,Y333,AD333,AI333,AN333,AS333,AX333)))</f>
        <v>0</v>
      </c>
      <c r="BD333" s="20">
        <f t="shared" si="14"/>
        <v>0</v>
      </c>
    </row>
    <row r="334" ht="22.5" customHeight="1">
      <c r="A334" s="4">
        <v>327.0</v>
      </c>
      <c r="B334" s="20">
        <f t="shared" ref="B334:C334" si="349">SUM(G334,L334,Q334,V334,AA334,AF334,AK334,AP334,AU334,AZ334)</f>
        <v>0</v>
      </c>
      <c r="C334" s="20">
        <f t="shared" si="349"/>
        <v>0</v>
      </c>
      <c r="D334" s="20">
        <f t="shared" si="3"/>
        <v>0</v>
      </c>
      <c r="E334" s="20">
        <f t="shared" si="4"/>
        <v>0</v>
      </c>
      <c r="F334" s="20">
        <f>MAX(0,Overview!$B$11-D334)</f>
        <v>0</v>
      </c>
      <c r="G334" s="20">
        <f t="shared" si="16"/>
        <v>0</v>
      </c>
      <c r="H334" s="20">
        <f>ROUND(G334*Priority!D8/12,2)</f>
        <v>0</v>
      </c>
      <c r="I334" s="20">
        <f>MIN(G334+H334,Priority!E8)</f>
        <v>0</v>
      </c>
      <c r="J334" s="20">
        <f>MIN(MAX(0,G334+H334-I334),MAX(0,Overview!$B$11-SUM(I334,N334,S334,X334,AC334,AH334,AM334,AR334,AW334,BB334)))</f>
        <v>0</v>
      </c>
      <c r="K334" s="20">
        <f t="shared" si="5"/>
        <v>0</v>
      </c>
      <c r="L334" s="20">
        <f t="shared" si="17"/>
        <v>0</v>
      </c>
      <c r="M334" s="20">
        <f>ROUND(L334*Priority!D9/12,2)</f>
        <v>0</v>
      </c>
      <c r="N334" s="20">
        <f>MIN(L334+M334,Priority!E9)</f>
        <v>0</v>
      </c>
      <c r="O334" s="20">
        <f>MIN(MAX(0,L334+M334-N334),MAX(0,Overview!$B$11-SUM(I334,N334,S334,X334,AC334,AH334,AM334,AR334,AW334,BB334)-SUM(J334)))</f>
        <v>0</v>
      </c>
      <c r="P334" s="20">
        <f t="shared" si="6"/>
        <v>0</v>
      </c>
      <c r="Q334" s="20">
        <f t="shared" si="18"/>
        <v>0</v>
      </c>
      <c r="R334" s="20">
        <f>ROUND(Q334*Priority!D10/12,2)</f>
        <v>0</v>
      </c>
      <c r="S334" s="20">
        <f>MIN(Q334+R334,Priority!E10)</f>
        <v>0</v>
      </c>
      <c r="T334" s="20">
        <f>MIN(MAX(0,Q334+R334-S334),MAX(0,Overview!$B$11-SUM(I334,N334,S334,X334,AC334,AH334,AM334,AR334,AW334,BB334)-SUM(J334,O334)))</f>
        <v>0</v>
      </c>
      <c r="U334" s="20">
        <f t="shared" si="7"/>
        <v>0</v>
      </c>
      <c r="V334" s="20">
        <f t="shared" si="19"/>
        <v>0</v>
      </c>
      <c r="W334" s="20">
        <f>ROUND(V334*Priority!D11/12,2)</f>
        <v>0</v>
      </c>
      <c r="X334" s="20">
        <f>MIN(V334+W334,Priority!E11)</f>
        <v>0</v>
      </c>
      <c r="Y334" s="20">
        <f>MIN(MAX(0,V334+W334-X334),MAX(0,Overview!$B$11-SUM(I334,N334,S334,X334,AC334,AH334,AM334,AR334,AW334,BB334)-SUM(J334,O334,T334)))</f>
        <v>0</v>
      </c>
      <c r="Z334" s="20">
        <f t="shared" si="8"/>
        <v>0</v>
      </c>
      <c r="AA334" s="20">
        <f t="shared" si="20"/>
        <v>0</v>
      </c>
      <c r="AB334" s="20">
        <f>ROUND(AA334*Priority!D12/12,2)</f>
        <v>0</v>
      </c>
      <c r="AC334" s="20">
        <f>MIN(AA334+AB334,Priority!E12)</f>
        <v>0</v>
      </c>
      <c r="AD334" s="20">
        <f>MIN(MAX(0,AA334+AB334-AC334),MAX(0,Overview!$B$11-SUM(I334,N334,S334,X334,AC334,AH334,AM334,AR334,AW334,BB334)-SUM(J334,O334,T334,Y334)))</f>
        <v>0</v>
      </c>
      <c r="AE334" s="20">
        <f t="shared" si="9"/>
        <v>0</v>
      </c>
      <c r="AF334" s="20">
        <f t="shared" si="21"/>
        <v>0</v>
      </c>
      <c r="AG334" s="20">
        <f>ROUND(AF334*Priority!D13/12,2)</f>
        <v>0</v>
      </c>
      <c r="AH334" s="20">
        <f>MIN(AF334+AG334,Priority!E13)</f>
        <v>0</v>
      </c>
      <c r="AI334" s="20">
        <f>MIN(MAX(0,AF334+AG334-AH334),MAX(0,Overview!$B$11-SUM(I334,N334,S334,X334,AC334,AH334,AM334,AR334,AW334,BB334)-SUM(J334,O334,T334,Y334,AD334)))</f>
        <v>0</v>
      </c>
      <c r="AJ334" s="20">
        <f t="shared" si="10"/>
        <v>0</v>
      </c>
      <c r="AK334" s="20">
        <f t="shared" si="22"/>
        <v>0</v>
      </c>
      <c r="AL334" s="20">
        <f>ROUND(AK334*Priority!D14/12,2)</f>
        <v>0</v>
      </c>
      <c r="AM334" s="20">
        <f>MIN(AK334+AL334,Priority!E14)</f>
        <v>0</v>
      </c>
      <c r="AN334" s="20">
        <f>MIN(MAX(0,AK334+AL334-AM334),MAX(0,Overview!$B$11-SUM(I334,N334,S334,X334,AC334,AH334,AM334,AR334,AW334,BB334)-SUM(J334,O334,T334,Y334,AD334,AI334)))</f>
        <v>0</v>
      </c>
      <c r="AO334" s="20">
        <f t="shared" si="11"/>
        <v>0</v>
      </c>
      <c r="AP334" s="20">
        <f t="shared" si="23"/>
        <v>0</v>
      </c>
      <c r="AQ334" s="20">
        <f>ROUND(AP334*Priority!D15/12,2)</f>
        <v>0</v>
      </c>
      <c r="AR334" s="20">
        <f>MIN(AP334+AQ334,Priority!E15)</f>
        <v>0</v>
      </c>
      <c r="AS334" s="20">
        <f>MIN(MAX(0,AP334+AQ334-AR334),MAX(0,Overview!$B$11-SUM(I334,N334,S334,X334,AC334,AH334,AM334,AR334,AW334,BB334)-SUM(J334,O334,T334,Y334,AD334,AI334,AN334)))</f>
        <v>0</v>
      </c>
      <c r="AT334" s="20">
        <f t="shared" si="12"/>
        <v>0</v>
      </c>
      <c r="AU334" s="20">
        <f t="shared" si="24"/>
        <v>0</v>
      </c>
      <c r="AV334" s="20">
        <f>ROUND(AU334*Priority!D16/12,2)</f>
        <v>0</v>
      </c>
      <c r="AW334" s="20">
        <f>MIN(AU334+AV334,Priority!E16)</f>
        <v>0</v>
      </c>
      <c r="AX334" s="20">
        <f>MIN(MAX(0,AU334+AV334-AW334),MAX(0,Overview!$B$11-SUM(I334,N334,S334,X334,AC334,AH334,AM334,AR334,AW334,BB334)-SUM(J334,O334,T334,Y334,AD334,AI334,AN334,AS334)))</f>
        <v>0</v>
      </c>
      <c r="AY334" s="20">
        <f t="shared" si="13"/>
        <v>0</v>
      </c>
      <c r="AZ334" s="20">
        <f t="shared" si="25"/>
        <v>0</v>
      </c>
      <c r="BA334" s="20">
        <f>ROUND(AZ334*Priority!D17/12,2)</f>
        <v>0</v>
      </c>
      <c r="BB334" s="20">
        <f>MIN(AZ334+BA334,Priority!E17)</f>
        <v>0</v>
      </c>
      <c r="BC334" s="20">
        <f>MIN(MAX(0,AZ334+BA334-BB334),MAX(0,Overview!$B$11-SUM(I334,N334,S334,X334,AC334,AH334,AM334,AR334,AW334,BB334)-SUM(J334,O334,T334,Y334,AD334,AI334,AN334,AS334,AX334)))</f>
        <v>0</v>
      </c>
      <c r="BD334" s="20">
        <f t="shared" si="14"/>
        <v>0</v>
      </c>
    </row>
    <row r="335" ht="22.5" customHeight="1">
      <c r="A335" s="4">
        <v>328.0</v>
      </c>
      <c r="B335" s="20">
        <f t="shared" ref="B335:C335" si="350">SUM(G335,L335,Q335,V335,AA335,AF335,AK335,AP335,AU335,AZ335)</f>
        <v>0</v>
      </c>
      <c r="C335" s="20">
        <f t="shared" si="350"/>
        <v>0</v>
      </c>
      <c r="D335" s="20">
        <f t="shared" si="3"/>
        <v>0</v>
      </c>
      <c r="E335" s="20">
        <f t="shared" si="4"/>
        <v>0</v>
      </c>
      <c r="F335" s="20">
        <f>MAX(0,Overview!$B$11-D335)</f>
        <v>0</v>
      </c>
      <c r="G335" s="20">
        <f t="shared" si="16"/>
        <v>0</v>
      </c>
      <c r="H335" s="20">
        <f>ROUND(G335*Priority!D8/12,2)</f>
        <v>0</v>
      </c>
      <c r="I335" s="20">
        <f>MIN(G335+H335,Priority!E8)</f>
        <v>0</v>
      </c>
      <c r="J335" s="20">
        <f>MIN(MAX(0,G335+H335-I335),MAX(0,Overview!$B$11-SUM(I335,N335,S335,X335,AC335,AH335,AM335,AR335,AW335,BB335)))</f>
        <v>0</v>
      </c>
      <c r="K335" s="20">
        <f t="shared" si="5"/>
        <v>0</v>
      </c>
      <c r="L335" s="20">
        <f t="shared" si="17"/>
        <v>0</v>
      </c>
      <c r="M335" s="20">
        <f>ROUND(L335*Priority!D9/12,2)</f>
        <v>0</v>
      </c>
      <c r="N335" s="20">
        <f>MIN(L335+M335,Priority!E9)</f>
        <v>0</v>
      </c>
      <c r="O335" s="20">
        <f>MIN(MAX(0,L335+M335-N335),MAX(0,Overview!$B$11-SUM(I335,N335,S335,X335,AC335,AH335,AM335,AR335,AW335,BB335)-SUM(J335)))</f>
        <v>0</v>
      </c>
      <c r="P335" s="20">
        <f t="shared" si="6"/>
        <v>0</v>
      </c>
      <c r="Q335" s="20">
        <f t="shared" si="18"/>
        <v>0</v>
      </c>
      <c r="R335" s="20">
        <f>ROUND(Q335*Priority!D10/12,2)</f>
        <v>0</v>
      </c>
      <c r="S335" s="20">
        <f>MIN(Q335+R335,Priority!E10)</f>
        <v>0</v>
      </c>
      <c r="T335" s="20">
        <f>MIN(MAX(0,Q335+R335-S335),MAX(0,Overview!$B$11-SUM(I335,N335,S335,X335,AC335,AH335,AM335,AR335,AW335,BB335)-SUM(J335,O335)))</f>
        <v>0</v>
      </c>
      <c r="U335" s="20">
        <f t="shared" si="7"/>
        <v>0</v>
      </c>
      <c r="V335" s="20">
        <f t="shared" si="19"/>
        <v>0</v>
      </c>
      <c r="W335" s="20">
        <f>ROUND(V335*Priority!D11/12,2)</f>
        <v>0</v>
      </c>
      <c r="X335" s="20">
        <f>MIN(V335+W335,Priority!E11)</f>
        <v>0</v>
      </c>
      <c r="Y335" s="20">
        <f>MIN(MAX(0,V335+W335-X335),MAX(0,Overview!$B$11-SUM(I335,N335,S335,X335,AC335,AH335,AM335,AR335,AW335,BB335)-SUM(J335,O335,T335)))</f>
        <v>0</v>
      </c>
      <c r="Z335" s="20">
        <f t="shared" si="8"/>
        <v>0</v>
      </c>
      <c r="AA335" s="20">
        <f t="shared" si="20"/>
        <v>0</v>
      </c>
      <c r="AB335" s="20">
        <f>ROUND(AA335*Priority!D12/12,2)</f>
        <v>0</v>
      </c>
      <c r="AC335" s="20">
        <f>MIN(AA335+AB335,Priority!E12)</f>
        <v>0</v>
      </c>
      <c r="AD335" s="20">
        <f>MIN(MAX(0,AA335+AB335-AC335),MAX(0,Overview!$B$11-SUM(I335,N335,S335,X335,AC335,AH335,AM335,AR335,AW335,BB335)-SUM(J335,O335,T335,Y335)))</f>
        <v>0</v>
      </c>
      <c r="AE335" s="20">
        <f t="shared" si="9"/>
        <v>0</v>
      </c>
      <c r="AF335" s="20">
        <f t="shared" si="21"/>
        <v>0</v>
      </c>
      <c r="AG335" s="20">
        <f>ROUND(AF335*Priority!D13/12,2)</f>
        <v>0</v>
      </c>
      <c r="AH335" s="20">
        <f>MIN(AF335+AG335,Priority!E13)</f>
        <v>0</v>
      </c>
      <c r="AI335" s="20">
        <f>MIN(MAX(0,AF335+AG335-AH335),MAX(0,Overview!$B$11-SUM(I335,N335,S335,X335,AC335,AH335,AM335,AR335,AW335,BB335)-SUM(J335,O335,T335,Y335,AD335)))</f>
        <v>0</v>
      </c>
      <c r="AJ335" s="20">
        <f t="shared" si="10"/>
        <v>0</v>
      </c>
      <c r="AK335" s="20">
        <f t="shared" si="22"/>
        <v>0</v>
      </c>
      <c r="AL335" s="20">
        <f>ROUND(AK335*Priority!D14/12,2)</f>
        <v>0</v>
      </c>
      <c r="AM335" s="20">
        <f>MIN(AK335+AL335,Priority!E14)</f>
        <v>0</v>
      </c>
      <c r="AN335" s="20">
        <f>MIN(MAX(0,AK335+AL335-AM335),MAX(0,Overview!$B$11-SUM(I335,N335,S335,X335,AC335,AH335,AM335,AR335,AW335,BB335)-SUM(J335,O335,T335,Y335,AD335,AI335)))</f>
        <v>0</v>
      </c>
      <c r="AO335" s="20">
        <f t="shared" si="11"/>
        <v>0</v>
      </c>
      <c r="AP335" s="20">
        <f t="shared" si="23"/>
        <v>0</v>
      </c>
      <c r="AQ335" s="20">
        <f>ROUND(AP335*Priority!D15/12,2)</f>
        <v>0</v>
      </c>
      <c r="AR335" s="20">
        <f>MIN(AP335+AQ335,Priority!E15)</f>
        <v>0</v>
      </c>
      <c r="AS335" s="20">
        <f>MIN(MAX(0,AP335+AQ335-AR335),MAX(0,Overview!$B$11-SUM(I335,N335,S335,X335,AC335,AH335,AM335,AR335,AW335,BB335)-SUM(J335,O335,T335,Y335,AD335,AI335,AN335)))</f>
        <v>0</v>
      </c>
      <c r="AT335" s="20">
        <f t="shared" si="12"/>
        <v>0</v>
      </c>
      <c r="AU335" s="20">
        <f t="shared" si="24"/>
        <v>0</v>
      </c>
      <c r="AV335" s="20">
        <f>ROUND(AU335*Priority!D16/12,2)</f>
        <v>0</v>
      </c>
      <c r="AW335" s="20">
        <f>MIN(AU335+AV335,Priority!E16)</f>
        <v>0</v>
      </c>
      <c r="AX335" s="20">
        <f>MIN(MAX(0,AU335+AV335-AW335),MAX(0,Overview!$B$11-SUM(I335,N335,S335,X335,AC335,AH335,AM335,AR335,AW335,BB335)-SUM(J335,O335,T335,Y335,AD335,AI335,AN335,AS335)))</f>
        <v>0</v>
      </c>
      <c r="AY335" s="20">
        <f t="shared" si="13"/>
        <v>0</v>
      </c>
      <c r="AZ335" s="20">
        <f t="shared" si="25"/>
        <v>0</v>
      </c>
      <c r="BA335" s="20">
        <f>ROUND(AZ335*Priority!D17/12,2)</f>
        <v>0</v>
      </c>
      <c r="BB335" s="20">
        <f>MIN(AZ335+BA335,Priority!E17)</f>
        <v>0</v>
      </c>
      <c r="BC335" s="20">
        <f>MIN(MAX(0,AZ335+BA335-BB335),MAX(0,Overview!$B$11-SUM(I335,N335,S335,X335,AC335,AH335,AM335,AR335,AW335,BB335)-SUM(J335,O335,T335,Y335,AD335,AI335,AN335,AS335,AX335)))</f>
        <v>0</v>
      </c>
      <c r="BD335" s="20">
        <f t="shared" si="14"/>
        <v>0</v>
      </c>
    </row>
    <row r="336" ht="22.5" customHeight="1">
      <c r="A336" s="4">
        <v>329.0</v>
      </c>
      <c r="B336" s="20">
        <f t="shared" ref="B336:C336" si="351">SUM(G336,L336,Q336,V336,AA336,AF336,AK336,AP336,AU336,AZ336)</f>
        <v>0</v>
      </c>
      <c r="C336" s="20">
        <f t="shared" si="351"/>
        <v>0</v>
      </c>
      <c r="D336" s="20">
        <f t="shared" si="3"/>
        <v>0</v>
      </c>
      <c r="E336" s="20">
        <f t="shared" si="4"/>
        <v>0</v>
      </c>
      <c r="F336" s="20">
        <f>MAX(0,Overview!$B$11-D336)</f>
        <v>0</v>
      </c>
      <c r="G336" s="20">
        <f t="shared" si="16"/>
        <v>0</v>
      </c>
      <c r="H336" s="20">
        <f>ROUND(G336*Priority!D8/12,2)</f>
        <v>0</v>
      </c>
      <c r="I336" s="20">
        <f>MIN(G336+H336,Priority!E8)</f>
        <v>0</v>
      </c>
      <c r="J336" s="20">
        <f>MIN(MAX(0,G336+H336-I336),MAX(0,Overview!$B$11-SUM(I336,N336,S336,X336,AC336,AH336,AM336,AR336,AW336,BB336)))</f>
        <v>0</v>
      </c>
      <c r="K336" s="20">
        <f t="shared" si="5"/>
        <v>0</v>
      </c>
      <c r="L336" s="20">
        <f t="shared" si="17"/>
        <v>0</v>
      </c>
      <c r="M336" s="20">
        <f>ROUND(L336*Priority!D9/12,2)</f>
        <v>0</v>
      </c>
      <c r="N336" s="20">
        <f>MIN(L336+M336,Priority!E9)</f>
        <v>0</v>
      </c>
      <c r="O336" s="20">
        <f>MIN(MAX(0,L336+M336-N336),MAX(0,Overview!$B$11-SUM(I336,N336,S336,X336,AC336,AH336,AM336,AR336,AW336,BB336)-SUM(J336)))</f>
        <v>0</v>
      </c>
      <c r="P336" s="20">
        <f t="shared" si="6"/>
        <v>0</v>
      </c>
      <c r="Q336" s="20">
        <f t="shared" si="18"/>
        <v>0</v>
      </c>
      <c r="R336" s="20">
        <f>ROUND(Q336*Priority!D10/12,2)</f>
        <v>0</v>
      </c>
      <c r="S336" s="20">
        <f>MIN(Q336+R336,Priority!E10)</f>
        <v>0</v>
      </c>
      <c r="T336" s="20">
        <f>MIN(MAX(0,Q336+R336-S336),MAX(0,Overview!$B$11-SUM(I336,N336,S336,X336,AC336,AH336,AM336,AR336,AW336,BB336)-SUM(J336,O336)))</f>
        <v>0</v>
      </c>
      <c r="U336" s="20">
        <f t="shared" si="7"/>
        <v>0</v>
      </c>
      <c r="V336" s="20">
        <f t="shared" si="19"/>
        <v>0</v>
      </c>
      <c r="W336" s="20">
        <f>ROUND(V336*Priority!D11/12,2)</f>
        <v>0</v>
      </c>
      <c r="X336" s="20">
        <f>MIN(V336+W336,Priority!E11)</f>
        <v>0</v>
      </c>
      <c r="Y336" s="20">
        <f>MIN(MAX(0,V336+W336-X336),MAX(0,Overview!$B$11-SUM(I336,N336,S336,X336,AC336,AH336,AM336,AR336,AW336,BB336)-SUM(J336,O336,T336)))</f>
        <v>0</v>
      </c>
      <c r="Z336" s="20">
        <f t="shared" si="8"/>
        <v>0</v>
      </c>
      <c r="AA336" s="20">
        <f t="shared" si="20"/>
        <v>0</v>
      </c>
      <c r="AB336" s="20">
        <f>ROUND(AA336*Priority!D12/12,2)</f>
        <v>0</v>
      </c>
      <c r="AC336" s="20">
        <f>MIN(AA336+AB336,Priority!E12)</f>
        <v>0</v>
      </c>
      <c r="AD336" s="20">
        <f>MIN(MAX(0,AA336+AB336-AC336),MAX(0,Overview!$B$11-SUM(I336,N336,S336,X336,AC336,AH336,AM336,AR336,AW336,BB336)-SUM(J336,O336,T336,Y336)))</f>
        <v>0</v>
      </c>
      <c r="AE336" s="20">
        <f t="shared" si="9"/>
        <v>0</v>
      </c>
      <c r="AF336" s="20">
        <f t="shared" si="21"/>
        <v>0</v>
      </c>
      <c r="AG336" s="20">
        <f>ROUND(AF336*Priority!D13/12,2)</f>
        <v>0</v>
      </c>
      <c r="AH336" s="20">
        <f>MIN(AF336+AG336,Priority!E13)</f>
        <v>0</v>
      </c>
      <c r="AI336" s="20">
        <f>MIN(MAX(0,AF336+AG336-AH336),MAX(0,Overview!$B$11-SUM(I336,N336,S336,X336,AC336,AH336,AM336,AR336,AW336,BB336)-SUM(J336,O336,T336,Y336,AD336)))</f>
        <v>0</v>
      </c>
      <c r="AJ336" s="20">
        <f t="shared" si="10"/>
        <v>0</v>
      </c>
      <c r="AK336" s="20">
        <f t="shared" si="22"/>
        <v>0</v>
      </c>
      <c r="AL336" s="20">
        <f>ROUND(AK336*Priority!D14/12,2)</f>
        <v>0</v>
      </c>
      <c r="AM336" s="20">
        <f>MIN(AK336+AL336,Priority!E14)</f>
        <v>0</v>
      </c>
      <c r="AN336" s="20">
        <f>MIN(MAX(0,AK336+AL336-AM336),MAX(0,Overview!$B$11-SUM(I336,N336,S336,X336,AC336,AH336,AM336,AR336,AW336,BB336)-SUM(J336,O336,T336,Y336,AD336,AI336)))</f>
        <v>0</v>
      </c>
      <c r="AO336" s="20">
        <f t="shared" si="11"/>
        <v>0</v>
      </c>
      <c r="AP336" s="20">
        <f t="shared" si="23"/>
        <v>0</v>
      </c>
      <c r="AQ336" s="20">
        <f>ROUND(AP336*Priority!D15/12,2)</f>
        <v>0</v>
      </c>
      <c r="AR336" s="20">
        <f>MIN(AP336+AQ336,Priority!E15)</f>
        <v>0</v>
      </c>
      <c r="AS336" s="20">
        <f>MIN(MAX(0,AP336+AQ336-AR336),MAX(0,Overview!$B$11-SUM(I336,N336,S336,X336,AC336,AH336,AM336,AR336,AW336,BB336)-SUM(J336,O336,T336,Y336,AD336,AI336,AN336)))</f>
        <v>0</v>
      </c>
      <c r="AT336" s="20">
        <f t="shared" si="12"/>
        <v>0</v>
      </c>
      <c r="AU336" s="20">
        <f t="shared" si="24"/>
        <v>0</v>
      </c>
      <c r="AV336" s="20">
        <f>ROUND(AU336*Priority!D16/12,2)</f>
        <v>0</v>
      </c>
      <c r="AW336" s="20">
        <f>MIN(AU336+AV336,Priority!E16)</f>
        <v>0</v>
      </c>
      <c r="AX336" s="20">
        <f>MIN(MAX(0,AU336+AV336-AW336),MAX(0,Overview!$B$11-SUM(I336,N336,S336,X336,AC336,AH336,AM336,AR336,AW336,BB336)-SUM(J336,O336,T336,Y336,AD336,AI336,AN336,AS336)))</f>
        <v>0</v>
      </c>
      <c r="AY336" s="20">
        <f t="shared" si="13"/>
        <v>0</v>
      </c>
      <c r="AZ336" s="20">
        <f t="shared" si="25"/>
        <v>0</v>
      </c>
      <c r="BA336" s="20">
        <f>ROUND(AZ336*Priority!D17/12,2)</f>
        <v>0</v>
      </c>
      <c r="BB336" s="20">
        <f>MIN(AZ336+BA336,Priority!E17)</f>
        <v>0</v>
      </c>
      <c r="BC336" s="20">
        <f>MIN(MAX(0,AZ336+BA336-BB336),MAX(0,Overview!$B$11-SUM(I336,N336,S336,X336,AC336,AH336,AM336,AR336,AW336,BB336)-SUM(J336,O336,T336,Y336,AD336,AI336,AN336,AS336,AX336)))</f>
        <v>0</v>
      </c>
      <c r="BD336" s="20">
        <f t="shared" si="14"/>
        <v>0</v>
      </c>
    </row>
    <row r="337" ht="22.5" customHeight="1">
      <c r="A337" s="4">
        <v>330.0</v>
      </c>
      <c r="B337" s="20">
        <f t="shared" ref="B337:C337" si="352">SUM(G337,L337,Q337,V337,AA337,AF337,AK337,AP337,AU337,AZ337)</f>
        <v>0</v>
      </c>
      <c r="C337" s="20">
        <f t="shared" si="352"/>
        <v>0</v>
      </c>
      <c r="D337" s="20">
        <f t="shared" si="3"/>
        <v>0</v>
      </c>
      <c r="E337" s="20">
        <f t="shared" si="4"/>
        <v>0</v>
      </c>
      <c r="F337" s="20">
        <f>MAX(0,Overview!$B$11-D337)</f>
        <v>0</v>
      </c>
      <c r="G337" s="20">
        <f t="shared" si="16"/>
        <v>0</v>
      </c>
      <c r="H337" s="20">
        <f>ROUND(G337*Priority!D8/12,2)</f>
        <v>0</v>
      </c>
      <c r="I337" s="20">
        <f>MIN(G337+H337,Priority!E8)</f>
        <v>0</v>
      </c>
      <c r="J337" s="20">
        <f>MIN(MAX(0,G337+H337-I337),MAX(0,Overview!$B$11-SUM(I337,N337,S337,X337,AC337,AH337,AM337,AR337,AW337,BB337)))</f>
        <v>0</v>
      </c>
      <c r="K337" s="20">
        <f t="shared" si="5"/>
        <v>0</v>
      </c>
      <c r="L337" s="20">
        <f t="shared" si="17"/>
        <v>0</v>
      </c>
      <c r="M337" s="20">
        <f>ROUND(L337*Priority!D9/12,2)</f>
        <v>0</v>
      </c>
      <c r="N337" s="20">
        <f>MIN(L337+M337,Priority!E9)</f>
        <v>0</v>
      </c>
      <c r="O337" s="20">
        <f>MIN(MAX(0,L337+M337-N337),MAX(0,Overview!$B$11-SUM(I337,N337,S337,X337,AC337,AH337,AM337,AR337,AW337,BB337)-SUM(J337)))</f>
        <v>0</v>
      </c>
      <c r="P337" s="20">
        <f t="shared" si="6"/>
        <v>0</v>
      </c>
      <c r="Q337" s="20">
        <f t="shared" si="18"/>
        <v>0</v>
      </c>
      <c r="R337" s="20">
        <f>ROUND(Q337*Priority!D10/12,2)</f>
        <v>0</v>
      </c>
      <c r="S337" s="20">
        <f>MIN(Q337+R337,Priority!E10)</f>
        <v>0</v>
      </c>
      <c r="T337" s="20">
        <f>MIN(MAX(0,Q337+R337-S337),MAX(0,Overview!$B$11-SUM(I337,N337,S337,X337,AC337,AH337,AM337,AR337,AW337,BB337)-SUM(J337,O337)))</f>
        <v>0</v>
      </c>
      <c r="U337" s="20">
        <f t="shared" si="7"/>
        <v>0</v>
      </c>
      <c r="V337" s="20">
        <f t="shared" si="19"/>
        <v>0</v>
      </c>
      <c r="W337" s="20">
        <f>ROUND(V337*Priority!D11/12,2)</f>
        <v>0</v>
      </c>
      <c r="X337" s="20">
        <f>MIN(V337+W337,Priority!E11)</f>
        <v>0</v>
      </c>
      <c r="Y337" s="20">
        <f>MIN(MAX(0,V337+W337-X337),MAX(0,Overview!$B$11-SUM(I337,N337,S337,X337,AC337,AH337,AM337,AR337,AW337,BB337)-SUM(J337,O337,T337)))</f>
        <v>0</v>
      </c>
      <c r="Z337" s="20">
        <f t="shared" si="8"/>
        <v>0</v>
      </c>
      <c r="AA337" s="20">
        <f t="shared" si="20"/>
        <v>0</v>
      </c>
      <c r="AB337" s="20">
        <f>ROUND(AA337*Priority!D12/12,2)</f>
        <v>0</v>
      </c>
      <c r="AC337" s="20">
        <f>MIN(AA337+AB337,Priority!E12)</f>
        <v>0</v>
      </c>
      <c r="AD337" s="20">
        <f>MIN(MAX(0,AA337+AB337-AC337),MAX(0,Overview!$B$11-SUM(I337,N337,S337,X337,AC337,AH337,AM337,AR337,AW337,BB337)-SUM(J337,O337,T337,Y337)))</f>
        <v>0</v>
      </c>
      <c r="AE337" s="20">
        <f t="shared" si="9"/>
        <v>0</v>
      </c>
      <c r="AF337" s="20">
        <f t="shared" si="21"/>
        <v>0</v>
      </c>
      <c r="AG337" s="20">
        <f>ROUND(AF337*Priority!D13/12,2)</f>
        <v>0</v>
      </c>
      <c r="AH337" s="20">
        <f>MIN(AF337+AG337,Priority!E13)</f>
        <v>0</v>
      </c>
      <c r="AI337" s="20">
        <f>MIN(MAX(0,AF337+AG337-AH337),MAX(0,Overview!$B$11-SUM(I337,N337,S337,X337,AC337,AH337,AM337,AR337,AW337,BB337)-SUM(J337,O337,T337,Y337,AD337)))</f>
        <v>0</v>
      </c>
      <c r="AJ337" s="20">
        <f t="shared" si="10"/>
        <v>0</v>
      </c>
      <c r="AK337" s="20">
        <f t="shared" si="22"/>
        <v>0</v>
      </c>
      <c r="AL337" s="20">
        <f>ROUND(AK337*Priority!D14/12,2)</f>
        <v>0</v>
      </c>
      <c r="AM337" s="20">
        <f>MIN(AK337+AL337,Priority!E14)</f>
        <v>0</v>
      </c>
      <c r="AN337" s="20">
        <f>MIN(MAX(0,AK337+AL337-AM337),MAX(0,Overview!$B$11-SUM(I337,N337,S337,X337,AC337,AH337,AM337,AR337,AW337,BB337)-SUM(J337,O337,T337,Y337,AD337,AI337)))</f>
        <v>0</v>
      </c>
      <c r="AO337" s="20">
        <f t="shared" si="11"/>
        <v>0</v>
      </c>
      <c r="AP337" s="20">
        <f t="shared" si="23"/>
        <v>0</v>
      </c>
      <c r="AQ337" s="20">
        <f>ROUND(AP337*Priority!D15/12,2)</f>
        <v>0</v>
      </c>
      <c r="AR337" s="20">
        <f>MIN(AP337+AQ337,Priority!E15)</f>
        <v>0</v>
      </c>
      <c r="AS337" s="20">
        <f>MIN(MAX(0,AP337+AQ337-AR337),MAX(0,Overview!$B$11-SUM(I337,N337,S337,X337,AC337,AH337,AM337,AR337,AW337,BB337)-SUM(J337,O337,T337,Y337,AD337,AI337,AN337)))</f>
        <v>0</v>
      </c>
      <c r="AT337" s="20">
        <f t="shared" si="12"/>
        <v>0</v>
      </c>
      <c r="AU337" s="20">
        <f t="shared" si="24"/>
        <v>0</v>
      </c>
      <c r="AV337" s="20">
        <f>ROUND(AU337*Priority!D16/12,2)</f>
        <v>0</v>
      </c>
      <c r="AW337" s="20">
        <f>MIN(AU337+AV337,Priority!E16)</f>
        <v>0</v>
      </c>
      <c r="AX337" s="20">
        <f>MIN(MAX(0,AU337+AV337-AW337),MAX(0,Overview!$B$11-SUM(I337,N337,S337,X337,AC337,AH337,AM337,AR337,AW337,BB337)-SUM(J337,O337,T337,Y337,AD337,AI337,AN337,AS337)))</f>
        <v>0</v>
      </c>
      <c r="AY337" s="20">
        <f t="shared" si="13"/>
        <v>0</v>
      </c>
      <c r="AZ337" s="20">
        <f t="shared" si="25"/>
        <v>0</v>
      </c>
      <c r="BA337" s="20">
        <f>ROUND(AZ337*Priority!D17/12,2)</f>
        <v>0</v>
      </c>
      <c r="BB337" s="20">
        <f>MIN(AZ337+BA337,Priority!E17)</f>
        <v>0</v>
      </c>
      <c r="BC337" s="20">
        <f>MIN(MAX(0,AZ337+BA337-BB337),MAX(0,Overview!$B$11-SUM(I337,N337,S337,X337,AC337,AH337,AM337,AR337,AW337,BB337)-SUM(J337,O337,T337,Y337,AD337,AI337,AN337,AS337,AX337)))</f>
        <v>0</v>
      </c>
      <c r="BD337" s="20">
        <f t="shared" si="14"/>
        <v>0</v>
      </c>
    </row>
    <row r="338" ht="22.5" customHeight="1">
      <c r="A338" s="4">
        <v>331.0</v>
      </c>
      <c r="B338" s="20">
        <f t="shared" ref="B338:C338" si="353">SUM(G338,L338,Q338,V338,AA338,AF338,AK338,AP338,AU338,AZ338)</f>
        <v>0</v>
      </c>
      <c r="C338" s="20">
        <f t="shared" si="353"/>
        <v>0</v>
      </c>
      <c r="D338" s="20">
        <f t="shared" si="3"/>
        <v>0</v>
      </c>
      <c r="E338" s="20">
        <f t="shared" si="4"/>
        <v>0</v>
      </c>
      <c r="F338" s="20">
        <f>MAX(0,Overview!$B$11-D338)</f>
        <v>0</v>
      </c>
      <c r="G338" s="20">
        <f t="shared" si="16"/>
        <v>0</v>
      </c>
      <c r="H338" s="20">
        <f>ROUND(G338*Priority!D8/12,2)</f>
        <v>0</v>
      </c>
      <c r="I338" s="20">
        <f>MIN(G338+H338,Priority!E8)</f>
        <v>0</v>
      </c>
      <c r="J338" s="20">
        <f>MIN(MAX(0,G338+H338-I338),MAX(0,Overview!$B$11-SUM(I338,N338,S338,X338,AC338,AH338,AM338,AR338,AW338,BB338)))</f>
        <v>0</v>
      </c>
      <c r="K338" s="20">
        <f t="shared" si="5"/>
        <v>0</v>
      </c>
      <c r="L338" s="20">
        <f t="shared" si="17"/>
        <v>0</v>
      </c>
      <c r="M338" s="20">
        <f>ROUND(L338*Priority!D9/12,2)</f>
        <v>0</v>
      </c>
      <c r="N338" s="20">
        <f>MIN(L338+M338,Priority!E9)</f>
        <v>0</v>
      </c>
      <c r="O338" s="20">
        <f>MIN(MAX(0,L338+M338-N338),MAX(0,Overview!$B$11-SUM(I338,N338,S338,X338,AC338,AH338,AM338,AR338,AW338,BB338)-SUM(J338)))</f>
        <v>0</v>
      </c>
      <c r="P338" s="20">
        <f t="shared" si="6"/>
        <v>0</v>
      </c>
      <c r="Q338" s="20">
        <f t="shared" si="18"/>
        <v>0</v>
      </c>
      <c r="R338" s="20">
        <f>ROUND(Q338*Priority!D10/12,2)</f>
        <v>0</v>
      </c>
      <c r="S338" s="20">
        <f>MIN(Q338+R338,Priority!E10)</f>
        <v>0</v>
      </c>
      <c r="T338" s="20">
        <f>MIN(MAX(0,Q338+R338-S338),MAX(0,Overview!$B$11-SUM(I338,N338,S338,X338,AC338,AH338,AM338,AR338,AW338,BB338)-SUM(J338,O338)))</f>
        <v>0</v>
      </c>
      <c r="U338" s="20">
        <f t="shared" si="7"/>
        <v>0</v>
      </c>
      <c r="V338" s="20">
        <f t="shared" si="19"/>
        <v>0</v>
      </c>
      <c r="W338" s="20">
        <f>ROUND(V338*Priority!D11/12,2)</f>
        <v>0</v>
      </c>
      <c r="X338" s="20">
        <f>MIN(V338+W338,Priority!E11)</f>
        <v>0</v>
      </c>
      <c r="Y338" s="20">
        <f>MIN(MAX(0,V338+W338-X338),MAX(0,Overview!$B$11-SUM(I338,N338,S338,X338,AC338,AH338,AM338,AR338,AW338,BB338)-SUM(J338,O338,T338)))</f>
        <v>0</v>
      </c>
      <c r="Z338" s="20">
        <f t="shared" si="8"/>
        <v>0</v>
      </c>
      <c r="AA338" s="20">
        <f t="shared" si="20"/>
        <v>0</v>
      </c>
      <c r="AB338" s="20">
        <f>ROUND(AA338*Priority!D12/12,2)</f>
        <v>0</v>
      </c>
      <c r="AC338" s="20">
        <f>MIN(AA338+AB338,Priority!E12)</f>
        <v>0</v>
      </c>
      <c r="AD338" s="20">
        <f>MIN(MAX(0,AA338+AB338-AC338),MAX(0,Overview!$B$11-SUM(I338,N338,S338,X338,AC338,AH338,AM338,AR338,AW338,BB338)-SUM(J338,O338,T338,Y338)))</f>
        <v>0</v>
      </c>
      <c r="AE338" s="20">
        <f t="shared" si="9"/>
        <v>0</v>
      </c>
      <c r="AF338" s="20">
        <f t="shared" si="21"/>
        <v>0</v>
      </c>
      <c r="AG338" s="20">
        <f>ROUND(AF338*Priority!D13/12,2)</f>
        <v>0</v>
      </c>
      <c r="AH338" s="20">
        <f>MIN(AF338+AG338,Priority!E13)</f>
        <v>0</v>
      </c>
      <c r="AI338" s="20">
        <f>MIN(MAX(0,AF338+AG338-AH338),MAX(0,Overview!$B$11-SUM(I338,N338,S338,X338,AC338,AH338,AM338,AR338,AW338,BB338)-SUM(J338,O338,T338,Y338,AD338)))</f>
        <v>0</v>
      </c>
      <c r="AJ338" s="20">
        <f t="shared" si="10"/>
        <v>0</v>
      </c>
      <c r="AK338" s="20">
        <f t="shared" si="22"/>
        <v>0</v>
      </c>
      <c r="AL338" s="20">
        <f>ROUND(AK338*Priority!D14/12,2)</f>
        <v>0</v>
      </c>
      <c r="AM338" s="20">
        <f>MIN(AK338+AL338,Priority!E14)</f>
        <v>0</v>
      </c>
      <c r="AN338" s="20">
        <f>MIN(MAX(0,AK338+AL338-AM338),MAX(0,Overview!$B$11-SUM(I338,N338,S338,X338,AC338,AH338,AM338,AR338,AW338,BB338)-SUM(J338,O338,T338,Y338,AD338,AI338)))</f>
        <v>0</v>
      </c>
      <c r="AO338" s="20">
        <f t="shared" si="11"/>
        <v>0</v>
      </c>
      <c r="AP338" s="20">
        <f t="shared" si="23"/>
        <v>0</v>
      </c>
      <c r="AQ338" s="20">
        <f>ROUND(AP338*Priority!D15/12,2)</f>
        <v>0</v>
      </c>
      <c r="AR338" s="20">
        <f>MIN(AP338+AQ338,Priority!E15)</f>
        <v>0</v>
      </c>
      <c r="AS338" s="20">
        <f>MIN(MAX(0,AP338+AQ338-AR338),MAX(0,Overview!$B$11-SUM(I338,N338,S338,X338,AC338,AH338,AM338,AR338,AW338,BB338)-SUM(J338,O338,T338,Y338,AD338,AI338,AN338)))</f>
        <v>0</v>
      </c>
      <c r="AT338" s="20">
        <f t="shared" si="12"/>
        <v>0</v>
      </c>
      <c r="AU338" s="20">
        <f t="shared" si="24"/>
        <v>0</v>
      </c>
      <c r="AV338" s="20">
        <f>ROUND(AU338*Priority!D16/12,2)</f>
        <v>0</v>
      </c>
      <c r="AW338" s="20">
        <f>MIN(AU338+AV338,Priority!E16)</f>
        <v>0</v>
      </c>
      <c r="AX338" s="20">
        <f>MIN(MAX(0,AU338+AV338-AW338),MAX(0,Overview!$B$11-SUM(I338,N338,S338,X338,AC338,AH338,AM338,AR338,AW338,BB338)-SUM(J338,O338,T338,Y338,AD338,AI338,AN338,AS338)))</f>
        <v>0</v>
      </c>
      <c r="AY338" s="20">
        <f t="shared" si="13"/>
        <v>0</v>
      </c>
      <c r="AZ338" s="20">
        <f t="shared" si="25"/>
        <v>0</v>
      </c>
      <c r="BA338" s="20">
        <f>ROUND(AZ338*Priority!D17/12,2)</f>
        <v>0</v>
      </c>
      <c r="BB338" s="20">
        <f>MIN(AZ338+BA338,Priority!E17)</f>
        <v>0</v>
      </c>
      <c r="BC338" s="20">
        <f>MIN(MAX(0,AZ338+BA338-BB338),MAX(0,Overview!$B$11-SUM(I338,N338,S338,X338,AC338,AH338,AM338,AR338,AW338,BB338)-SUM(J338,O338,T338,Y338,AD338,AI338,AN338,AS338,AX338)))</f>
        <v>0</v>
      </c>
      <c r="BD338" s="20">
        <f t="shared" si="14"/>
        <v>0</v>
      </c>
    </row>
    <row r="339" ht="22.5" customHeight="1">
      <c r="A339" s="4">
        <v>332.0</v>
      </c>
      <c r="B339" s="20">
        <f t="shared" ref="B339:C339" si="354">SUM(G339,L339,Q339,V339,AA339,AF339,AK339,AP339,AU339,AZ339)</f>
        <v>0</v>
      </c>
      <c r="C339" s="20">
        <f t="shared" si="354"/>
        <v>0</v>
      </c>
      <c r="D339" s="20">
        <f t="shared" si="3"/>
        <v>0</v>
      </c>
      <c r="E339" s="20">
        <f t="shared" si="4"/>
        <v>0</v>
      </c>
      <c r="F339" s="20">
        <f>MAX(0,Overview!$B$11-D339)</f>
        <v>0</v>
      </c>
      <c r="G339" s="20">
        <f t="shared" si="16"/>
        <v>0</v>
      </c>
      <c r="H339" s="20">
        <f>ROUND(G339*Priority!D8/12,2)</f>
        <v>0</v>
      </c>
      <c r="I339" s="20">
        <f>MIN(G339+H339,Priority!E8)</f>
        <v>0</v>
      </c>
      <c r="J339" s="20">
        <f>MIN(MAX(0,G339+H339-I339),MAX(0,Overview!$B$11-SUM(I339,N339,S339,X339,AC339,AH339,AM339,AR339,AW339,BB339)))</f>
        <v>0</v>
      </c>
      <c r="K339" s="20">
        <f t="shared" si="5"/>
        <v>0</v>
      </c>
      <c r="L339" s="20">
        <f t="shared" si="17"/>
        <v>0</v>
      </c>
      <c r="M339" s="20">
        <f>ROUND(L339*Priority!D9/12,2)</f>
        <v>0</v>
      </c>
      <c r="N339" s="20">
        <f>MIN(L339+M339,Priority!E9)</f>
        <v>0</v>
      </c>
      <c r="O339" s="20">
        <f>MIN(MAX(0,L339+M339-N339),MAX(0,Overview!$B$11-SUM(I339,N339,S339,X339,AC339,AH339,AM339,AR339,AW339,BB339)-SUM(J339)))</f>
        <v>0</v>
      </c>
      <c r="P339" s="20">
        <f t="shared" si="6"/>
        <v>0</v>
      </c>
      <c r="Q339" s="20">
        <f t="shared" si="18"/>
        <v>0</v>
      </c>
      <c r="R339" s="20">
        <f>ROUND(Q339*Priority!D10/12,2)</f>
        <v>0</v>
      </c>
      <c r="S339" s="20">
        <f>MIN(Q339+R339,Priority!E10)</f>
        <v>0</v>
      </c>
      <c r="T339" s="20">
        <f>MIN(MAX(0,Q339+R339-S339),MAX(0,Overview!$B$11-SUM(I339,N339,S339,X339,AC339,AH339,AM339,AR339,AW339,BB339)-SUM(J339,O339)))</f>
        <v>0</v>
      </c>
      <c r="U339" s="20">
        <f t="shared" si="7"/>
        <v>0</v>
      </c>
      <c r="V339" s="20">
        <f t="shared" si="19"/>
        <v>0</v>
      </c>
      <c r="W339" s="20">
        <f>ROUND(V339*Priority!D11/12,2)</f>
        <v>0</v>
      </c>
      <c r="X339" s="20">
        <f>MIN(V339+W339,Priority!E11)</f>
        <v>0</v>
      </c>
      <c r="Y339" s="20">
        <f>MIN(MAX(0,V339+W339-X339),MAX(0,Overview!$B$11-SUM(I339,N339,S339,X339,AC339,AH339,AM339,AR339,AW339,BB339)-SUM(J339,O339,T339)))</f>
        <v>0</v>
      </c>
      <c r="Z339" s="20">
        <f t="shared" si="8"/>
        <v>0</v>
      </c>
      <c r="AA339" s="20">
        <f t="shared" si="20"/>
        <v>0</v>
      </c>
      <c r="AB339" s="20">
        <f>ROUND(AA339*Priority!D12/12,2)</f>
        <v>0</v>
      </c>
      <c r="AC339" s="20">
        <f>MIN(AA339+AB339,Priority!E12)</f>
        <v>0</v>
      </c>
      <c r="AD339" s="20">
        <f>MIN(MAX(0,AA339+AB339-AC339),MAX(0,Overview!$B$11-SUM(I339,N339,S339,X339,AC339,AH339,AM339,AR339,AW339,BB339)-SUM(J339,O339,T339,Y339)))</f>
        <v>0</v>
      </c>
      <c r="AE339" s="20">
        <f t="shared" si="9"/>
        <v>0</v>
      </c>
      <c r="AF339" s="20">
        <f t="shared" si="21"/>
        <v>0</v>
      </c>
      <c r="AG339" s="20">
        <f>ROUND(AF339*Priority!D13/12,2)</f>
        <v>0</v>
      </c>
      <c r="AH339" s="20">
        <f>MIN(AF339+AG339,Priority!E13)</f>
        <v>0</v>
      </c>
      <c r="AI339" s="20">
        <f>MIN(MAX(0,AF339+AG339-AH339),MAX(0,Overview!$B$11-SUM(I339,N339,S339,X339,AC339,AH339,AM339,AR339,AW339,BB339)-SUM(J339,O339,T339,Y339,AD339)))</f>
        <v>0</v>
      </c>
      <c r="AJ339" s="20">
        <f t="shared" si="10"/>
        <v>0</v>
      </c>
      <c r="AK339" s="20">
        <f t="shared" si="22"/>
        <v>0</v>
      </c>
      <c r="AL339" s="20">
        <f>ROUND(AK339*Priority!D14/12,2)</f>
        <v>0</v>
      </c>
      <c r="AM339" s="20">
        <f>MIN(AK339+AL339,Priority!E14)</f>
        <v>0</v>
      </c>
      <c r="AN339" s="20">
        <f>MIN(MAX(0,AK339+AL339-AM339),MAX(0,Overview!$B$11-SUM(I339,N339,S339,X339,AC339,AH339,AM339,AR339,AW339,BB339)-SUM(J339,O339,T339,Y339,AD339,AI339)))</f>
        <v>0</v>
      </c>
      <c r="AO339" s="20">
        <f t="shared" si="11"/>
        <v>0</v>
      </c>
      <c r="AP339" s="20">
        <f t="shared" si="23"/>
        <v>0</v>
      </c>
      <c r="AQ339" s="20">
        <f>ROUND(AP339*Priority!D15/12,2)</f>
        <v>0</v>
      </c>
      <c r="AR339" s="20">
        <f>MIN(AP339+AQ339,Priority!E15)</f>
        <v>0</v>
      </c>
      <c r="AS339" s="20">
        <f>MIN(MAX(0,AP339+AQ339-AR339),MAX(0,Overview!$B$11-SUM(I339,N339,S339,X339,AC339,AH339,AM339,AR339,AW339,BB339)-SUM(J339,O339,T339,Y339,AD339,AI339,AN339)))</f>
        <v>0</v>
      </c>
      <c r="AT339" s="20">
        <f t="shared" si="12"/>
        <v>0</v>
      </c>
      <c r="AU339" s="20">
        <f t="shared" si="24"/>
        <v>0</v>
      </c>
      <c r="AV339" s="20">
        <f>ROUND(AU339*Priority!D16/12,2)</f>
        <v>0</v>
      </c>
      <c r="AW339" s="20">
        <f>MIN(AU339+AV339,Priority!E16)</f>
        <v>0</v>
      </c>
      <c r="AX339" s="20">
        <f>MIN(MAX(0,AU339+AV339-AW339),MAX(0,Overview!$B$11-SUM(I339,N339,S339,X339,AC339,AH339,AM339,AR339,AW339,BB339)-SUM(J339,O339,T339,Y339,AD339,AI339,AN339,AS339)))</f>
        <v>0</v>
      </c>
      <c r="AY339" s="20">
        <f t="shared" si="13"/>
        <v>0</v>
      </c>
      <c r="AZ339" s="20">
        <f t="shared" si="25"/>
        <v>0</v>
      </c>
      <c r="BA339" s="20">
        <f>ROUND(AZ339*Priority!D17/12,2)</f>
        <v>0</v>
      </c>
      <c r="BB339" s="20">
        <f>MIN(AZ339+BA339,Priority!E17)</f>
        <v>0</v>
      </c>
      <c r="BC339" s="20">
        <f>MIN(MAX(0,AZ339+BA339-BB339),MAX(0,Overview!$B$11-SUM(I339,N339,S339,X339,AC339,AH339,AM339,AR339,AW339,BB339)-SUM(J339,O339,T339,Y339,AD339,AI339,AN339,AS339,AX339)))</f>
        <v>0</v>
      </c>
      <c r="BD339" s="20">
        <f t="shared" si="14"/>
        <v>0</v>
      </c>
    </row>
    <row r="340" ht="22.5" customHeight="1">
      <c r="A340" s="4">
        <v>333.0</v>
      </c>
      <c r="B340" s="20">
        <f t="shared" ref="B340:C340" si="355">SUM(G340,L340,Q340,V340,AA340,AF340,AK340,AP340,AU340,AZ340)</f>
        <v>0</v>
      </c>
      <c r="C340" s="20">
        <f t="shared" si="355"/>
        <v>0</v>
      </c>
      <c r="D340" s="20">
        <f t="shared" si="3"/>
        <v>0</v>
      </c>
      <c r="E340" s="20">
        <f t="shared" si="4"/>
        <v>0</v>
      </c>
      <c r="F340" s="20">
        <f>MAX(0,Overview!$B$11-D340)</f>
        <v>0</v>
      </c>
      <c r="G340" s="20">
        <f t="shared" si="16"/>
        <v>0</v>
      </c>
      <c r="H340" s="20">
        <f>ROUND(G340*Priority!D8/12,2)</f>
        <v>0</v>
      </c>
      <c r="I340" s="20">
        <f>MIN(G340+H340,Priority!E8)</f>
        <v>0</v>
      </c>
      <c r="J340" s="20">
        <f>MIN(MAX(0,G340+H340-I340),MAX(0,Overview!$B$11-SUM(I340,N340,S340,X340,AC340,AH340,AM340,AR340,AW340,BB340)))</f>
        <v>0</v>
      </c>
      <c r="K340" s="20">
        <f t="shared" si="5"/>
        <v>0</v>
      </c>
      <c r="L340" s="20">
        <f t="shared" si="17"/>
        <v>0</v>
      </c>
      <c r="M340" s="20">
        <f>ROUND(L340*Priority!D9/12,2)</f>
        <v>0</v>
      </c>
      <c r="N340" s="20">
        <f>MIN(L340+M340,Priority!E9)</f>
        <v>0</v>
      </c>
      <c r="O340" s="20">
        <f>MIN(MAX(0,L340+M340-N340),MAX(0,Overview!$B$11-SUM(I340,N340,S340,X340,AC340,AH340,AM340,AR340,AW340,BB340)-SUM(J340)))</f>
        <v>0</v>
      </c>
      <c r="P340" s="20">
        <f t="shared" si="6"/>
        <v>0</v>
      </c>
      <c r="Q340" s="20">
        <f t="shared" si="18"/>
        <v>0</v>
      </c>
      <c r="R340" s="20">
        <f>ROUND(Q340*Priority!D10/12,2)</f>
        <v>0</v>
      </c>
      <c r="S340" s="20">
        <f>MIN(Q340+R340,Priority!E10)</f>
        <v>0</v>
      </c>
      <c r="T340" s="20">
        <f>MIN(MAX(0,Q340+R340-S340),MAX(0,Overview!$B$11-SUM(I340,N340,S340,X340,AC340,AH340,AM340,AR340,AW340,BB340)-SUM(J340,O340)))</f>
        <v>0</v>
      </c>
      <c r="U340" s="20">
        <f t="shared" si="7"/>
        <v>0</v>
      </c>
      <c r="V340" s="20">
        <f t="shared" si="19"/>
        <v>0</v>
      </c>
      <c r="W340" s="20">
        <f>ROUND(V340*Priority!D11/12,2)</f>
        <v>0</v>
      </c>
      <c r="X340" s="20">
        <f>MIN(V340+W340,Priority!E11)</f>
        <v>0</v>
      </c>
      <c r="Y340" s="20">
        <f>MIN(MAX(0,V340+W340-X340),MAX(0,Overview!$B$11-SUM(I340,N340,S340,X340,AC340,AH340,AM340,AR340,AW340,BB340)-SUM(J340,O340,T340)))</f>
        <v>0</v>
      </c>
      <c r="Z340" s="20">
        <f t="shared" si="8"/>
        <v>0</v>
      </c>
      <c r="AA340" s="20">
        <f t="shared" si="20"/>
        <v>0</v>
      </c>
      <c r="AB340" s="20">
        <f>ROUND(AA340*Priority!D12/12,2)</f>
        <v>0</v>
      </c>
      <c r="AC340" s="20">
        <f>MIN(AA340+AB340,Priority!E12)</f>
        <v>0</v>
      </c>
      <c r="AD340" s="20">
        <f>MIN(MAX(0,AA340+AB340-AC340),MAX(0,Overview!$B$11-SUM(I340,N340,S340,X340,AC340,AH340,AM340,AR340,AW340,BB340)-SUM(J340,O340,T340,Y340)))</f>
        <v>0</v>
      </c>
      <c r="AE340" s="20">
        <f t="shared" si="9"/>
        <v>0</v>
      </c>
      <c r="AF340" s="20">
        <f t="shared" si="21"/>
        <v>0</v>
      </c>
      <c r="AG340" s="20">
        <f>ROUND(AF340*Priority!D13/12,2)</f>
        <v>0</v>
      </c>
      <c r="AH340" s="20">
        <f>MIN(AF340+AG340,Priority!E13)</f>
        <v>0</v>
      </c>
      <c r="AI340" s="20">
        <f>MIN(MAX(0,AF340+AG340-AH340),MAX(0,Overview!$B$11-SUM(I340,N340,S340,X340,AC340,AH340,AM340,AR340,AW340,BB340)-SUM(J340,O340,T340,Y340,AD340)))</f>
        <v>0</v>
      </c>
      <c r="AJ340" s="20">
        <f t="shared" si="10"/>
        <v>0</v>
      </c>
      <c r="AK340" s="20">
        <f t="shared" si="22"/>
        <v>0</v>
      </c>
      <c r="AL340" s="20">
        <f>ROUND(AK340*Priority!D14/12,2)</f>
        <v>0</v>
      </c>
      <c r="AM340" s="20">
        <f>MIN(AK340+AL340,Priority!E14)</f>
        <v>0</v>
      </c>
      <c r="AN340" s="20">
        <f>MIN(MAX(0,AK340+AL340-AM340),MAX(0,Overview!$B$11-SUM(I340,N340,S340,X340,AC340,AH340,AM340,AR340,AW340,BB340)-SUM(J340,O340,T340,Y340,AD340,AI340)))</f>
        <v>0</v>
      </c>
      <c r="AO340" s="20">
        <f t="shared" si="11"/>
        <v>0</v>
      </c>
      <c r="AP340" s="20">
        <f t="shared" si="23"/>
        <v>0</v>
      </c>
      <c r="AQ340" s="20">
        <f>ROUND(AP340*Priority!D15/12,2)</f>
        <v>0</v>
      </c>
      <c r="AR340" s="20">
        <f>MIN(AP340+AQ340,Priority!E15)</f>
        <v>0</v>
      </c>
      <c r="AS340" s="20">
        <f>MIN(MAX(0,AP340+AQ340-AR340),MAX(0,Overview!$B$11-SUM(I340,N340,S340,X340,AC340,AH340,AM340,AR340,AW340,BB340)-SUM(J340,O340,T340,Y340,AD340,AI340,AN340)))</f>
        <v>0</v>
      </c>
      <c r="AT340" s="20">
        <f t="shared" si="12"/>
        <v>0</v>
      </c>
      <c r="AU340" s="20">
        <f t="shared" si="24"/>
        <v>0</v>
      </c>
      <c r="AV340" s="20">
        <f>ROUND(AU340*Priority!D16/12,2)</f>
        <v>0</v>
      </c>
      <c r="AW340" s="20">
        <f>MIN(AU340+AV340,Priority!E16)</f>
        <v>0</v>
      </c>
      <c r="AX340" s="20">
        <f>MIN(MAX(0,AU340+AV340-AW340),MAX(0,Overview!$B$11-SUM(I340,N340,S340,X340,AC340,AH340,AM340,AR340,AW340,BB340)-SUM(J340,O340,T340,Y340,AD340,AI340,AN340,AS340)))</f>
        <v>0</v>
      </c>
      <c r="AY340" s="20">
        <f t="shared" si="13"/>
        <v>0</v>
      </c>
      <c r="AZ340" s="20">
        <f t="shared" si="25"/>
        <v>0</v>
      </c>
      <c r="BA340" s="20">
        <f>ROUND(AZ340*Priority!D17/12,2)</f>
        <v>0</v>
      </c>
      <c r="BB340" s="20">
        <f>MIN(AZ340+BA340,Priority!E17)</f>
        <v>0</v>
      </c>
      <c r="BC340" s="20">
        <f>MIN(MAX(0,AZ340+BA340-BB340),MAX(0,Overview!$B$11-SUM(I340,N340,S340,X340,AC340,AH340,AM340,AR340,AW340,BB340)-SUM(J340,O340,T340,Y340,AD340,AI340,AN340,AS340,AX340)))</f>
        <v>0</v>
      </c>
      <c r="BD340" s="20">
        <f t="shared" si="14"/>
        <v>0</v>
      </c>
    </row>
    <row r="341" ht="22.5" customHeight="1">
      <c r="A341" s="4">
        <v>334.0</v>
      </c>
      <c r="B341" s="20">
        <f t="shared" ref="B341:C341" si="356">SUM(G341,L341,Q341,V341,AA341,AF341,AK341,AP341,AU341,AZ341)</f>
        <v>0</v>
      </c>
      <c r="C341" s="20">
        <f t="shared" si="356"/>
        <v>0</v>
      </c>
      <c r="D341" s="20">
        <f t="shared" si="3"/>
        <v>0</v>
      </c>
      <c r="E341" s="20">
        <f t="shared" si="4"/>
        <v>0</v>
      </c>
      <c r="F341" s="20">
        <f>MAX(0,Overview!$B$11-D341)</f>
        <v>0</v>
      </c>
      <c r="G341" s="20">
        <f t="shared" si="16"/>
        <v>0</v>
      </c>
      <c r="H341" s="20">
        <f>ROUND(G341*Priority!D8/12,2)</f>
        <v>0</v>
      </c>
      <c r="I341" s="20">
        <f>MIN(G341+H341,Priority!E8)</f>
        <v>0</v>
      </c>
      <c r="J341" s="20">
        <f>MIN(MAX(0,G341+H341-I341),MAX(0,Overview!$B$11-SUM(I341,N341,S341,X341,AC341,AH341,AM341,AR341,AW341,BB341)))</f>
        <v>0</v>
      </c>
      <c r="K341" s="20">
        <f t="shared" si="5"/>
        <v>0</v>
      </c>
      <c r="L341" s="20">
        <f t="shared" si="17"/>
        <v>0</v>
      </c>
      <c r="M341" s="20">
        <f>ROUND(L341*Priority!D9/12,2)</f>
        <v>0</v>
      </c>
      <c r="N341" s="20">
        <f>MIN(L341+M341,Priority!E9)</f>
        <v>0</v>
      </c>
      <c r="O341" s="20">
        <f>MIN(MAX(0,L341+M341-N341),MAX(0,Overview!$B$11-SUM(I341,N341,S341,X341,AC341,AH341,AM341,AR341,AW341,BB341)-SUM(J341)))</f>
        <v>0</v>
      </c>
      <c r="P341" s="20">
        <f t="shared" si="6"/>
        <v>0</v>
      </c>
      <c r="Q341" s="20">
        <f t="shared" si="18"/>
        <v>0</v>
      </c>
      <c r="R341" s="20">
        <f>ROUND(Q341*Priority!D10/12,2)</f>
        <v>0</v>
      </c>
      <c r="S341" s="20">
        <f>MIN(Q341+R341,Priority!E10)</f>
        <v>0</v>
      </c>
      <c r="T341" s="20">
        <f>MIN(MAX(0,Q341+R341-S341),MAX(0,Overview!$B$11-SUM(I341,N341,S341,X341,AC341,AH341,AM341,AR341,AW341,BB341)-SUM(J341,O341)))</f>
        <v>0</v>
      </c>
      <c r="U341" s="20">
        <f t="shared" si="7"/>
        <v>0</v>
      </c>
      <c r="V341" s="20">
        <f t="shared" si="19"/>
        <v>0</v>
      </c>
      <c r="W341" s="20">
        <f>ROUND(V341*Priority!D11/12,2)</f>
        <v>0</v>
      </c>
      <c r="X341" s="20">
        <f>MIN(V341+W341,Priority!E11)</f>
        <v>0</v>
      </c>
      <c r="Y341" s="20">
        <f>MIN(MAX(0,V341+W341-X341),MAX(0,Overview!$B$11-SUM(I341,N341,S341,X341,AC341,AH341,AM341,AR341,AW341,BB341)-SUM(J341,O341,T341)))</f>
        <v>0</v>
      </c>
      <c r="Z341" s="20">
        <f t="shared" si="8"/>
        <v>0</v>
      </c>
      <c r="AA341" s="20">
        <f t="shared" si="20"/>
        <v>0</v>
      </c>
      <c r="AB341" s="20">
        <f>ROUND(AA341*Priority!D12/12,2)</f>
        <v>0</v>
      </c>
      <c r="AC341" s="20">
        <f>MIN(AA341+AB341,Priority!E12)</f>
        <v>0</v>
      </c>
      <c r="AD341" s="20">
        <f>MIN(MAX(0,AA341+AB341-AC341),MAX(0,Overview!$B$11-SUM(I341,N341,S341,X341,AC341,AH341,AM341,AR341,AW341,BB341)-SUM(J341,O341,T341,Y341)))</f>
        <v>0</v>
      </c>
      <c r="AE341" s="20">
        <f t="shared" si="9"/>
        <v>0</v>
      </c>
      <c r="AF341" s="20">
        <f t="shared" si="21"/>
        <v>0</v>
      </c>
      <c r="AG341" s="20">
        <f>ROUND(AF341*Priority!D13/12,2)</f>
        <v>0</v>
      </c>
      <c r="AH341" s="20">
        <f>MIN(AF341+AG341,Priority!E13)</f>
        <v>0</v>
      </c>
      <c r="AI341" s="20">
        <f>MIN(MAX(0,AF341+AG341-AH341),MAX(0,Overview!$B$11-SUM(I341,N341,S341,X341,AC341,AH341,AM341,AR341,AW341,BB341)-SUM(J341,O341,T341,Y341,AD341)))</f>
        <v>0</v>
      </c>
      <c r="AJ341" s="20">
        <f t="shared" si="10"/>
        <v>0</v>
      </c>
      <c r="AK341" s="20">
        <f t="shared" si="22"/>
        <v>0</v>
      </c>
      <c r="AL341" s="20">
        <f>ROUND(AK341*Priority!D14/12,2)</f>
        <v>0</v>
      </c>
      <c r="AM341" s="20">
        <f>MIN(AK341+AL341,Priority!E14)</f>
        <v>0</v>
      </c>
      <c r="AN341" s="20">
        <f>MIN(MAX(0,AK341+AL341-AM341),MAX(0,Overview!$B$11-SUM(I341,N341,S341,X341,AC341,AH341,AM341,AR341,AW341,BB341)-SUM(J341,O341,T341,Y341,AD341,AI341)))</f>
        <v>0</v>
      </c>
      <c r="AO341" s="20">
        <f t="shared" si="11"/>
        <v>0</v>
      </c>
      <c r="AP341" s="20">
        <f t="shared" si="23"/>
        <v>0</v>
      </c>
      <c r="AQ341" s="20">
        <f>ROUND(AP341*Priority!D15/12,2)</f>
        <v>0</v>
      </c>
      <c r="AR341" s="20">
        <f>MIN(AP341+AQ341,Priority!E15)</f>
        <v>0</v>
      </c>
      <c r="AS341" s="20">
        <f>MIN(MAX(0,AP341+AQ341-AR341),MAX(0,Overview!$B$11-SUM(I341,N341,S341,X341,AC341,AH341,AM341,AR341,AW341,BB341)-SUM(J341,O341,T341,Y341,AD341,AI341,AN341)))</f>
        <v>0</v>
      </c>
      <c r="AT341" s="20">
        <f t="shared" si="12"/>
        <v>0</v>
      </c>
      <c r="AU341" s="20">
        <f t="shared" si="24"/>
        <v>0</v>
      </c>
      <c r="AV341" s="20">
        <f>ROUND(AU341*Priority!D16/12,2)</f>
        <v>0</v>
      </c>
      <c r="AW341" s="20">
        <f>MIN(AU341+AV341,Priority!E16)</f>
        <v>0</v>
      </c>
      <c r="AX341" s="20">
        <f>MIN(MAX(0,AU341+AV341-AW341),MAX(0,Overview!$B$11-SUM(I341,N341,S341,X341,AC341,AH341,AM341,AR341,AW341,BB341)-SUM(J341,O341,T341,Y341,AD341,AI341,AN341,AS341)))</f>
        <v>0</v>
      </c>
      <c r="AY341" s="20">
        <f t="shared" si="13"/>
        <v>0</v>
      </c>
      <c r="AZ341" s="20">
        <f t="shared" si="25"/>
        <v>0</v>
      </c>
      <c r="BA341" s="20">
        <f>ROUND(AZ341*Priority!D17/12,2)</f>
        <v>0</v>
      </c>
      <c r="BB341" s="20">
        <f>MIN(AZ341+BA341,Priority!E17)</f>
        <v>0</v>
      </c>
      <c r="BC341" s="20">
        <f>MIN(MAX(0,AZ341+BA341-BB341),MAX(0,Overview!$B$11-SUM(I341,N341,S341,X341,AC341,AH341,AM341,AR341,AW341,BB341)-SUM(J341,O341,T341,Y341,AD341,AI341,AN341,AS341,AX341)))</f>
        <v>0</v>
      </c>
      <c r="BD341" s="20">
        <f t="shared" si="14"/>
        <v>0</v>
      </c>
    </row>
    <row r="342" ht="22.5" customHeight="1">
      <c r="A342" s="4">
        <v>335.0</v>
      </c>
      <c r="B342" s="20">
        <f t="shared" ref="B342:C342" si="357">SUM(G342,L342,Q342,V342,AA342,AF342,AK342,AP342,AU342,AZ342)</f>
        <v>0</v>
      </c>
      <c r="C342" s="20">
        <f t="shared" si="357"/>
        <v>0</v>
      </c>
      <c r="D342" s="20">
        <f t="shared" si="3"/>
        <v>0</v>
      </c>
      <c r="E342" s="20">
        <f t="shared" si="4"/>
        <v>0</v>
      </c>
      <c r="F342" s="20">
        <f>MAX(0,Overview!$B$11-D342)</f>
        <v>0</v>
      </c>
      <c r="G342" s="20">
        <f t="shared" si="16"/>
        <v>0</v>
      </c>
      <c r="H342" s="20">
        <f>ROUND(G342*Priority!D8/12,2)</f>
        <v>0</v>
      </c>
      <c r="I342" s="20">
        <f>MIN(G342+H342,Priority!E8)</f>
        <v>0</v>
      </c>
      <c r="J342" s="20">
        <f>MIN(MAX(0,G342+H342-I342),MAX(0,Overview!$B$11-SUM(I342,N342,S342,X342,AC342,AH342,AM342,AR342,AW342,BB342)))</f>
        <v>0</v>
      </c>
      <c r="K342" s="20">
        <f t="shared" si="5"/>
        <v>0</v>
      </c>
      <c r="L342" s="20">
        <f t="shared" si="17"/>
        <v>0</v>
      </c>
      <c r="M342" s="20">
        <f>ROUND(L342*Priority!D9/12,2)</f>
        <v>0</v>
      </c>
      <c r="N342" s="20">
        <f>MIN(L342+M342,Priority!E9)</f>
        <v>0</v>
      </c>
      <c r="O342" s="20">
        <f>MIN(MAX(0,L342+M342-N342),MAX(0,Overview!$B$11-SUM(I342,N342,S342,X342,AC342,AH342,AM342,AR342,AW342,BB342)-SUM(J342)))</f>
        <v>0</v>
      </c>
      <c r="P342" s="20">
        <f t="shared" si="6"/>
        <v>0</v>
      </c>
      <c r="Q342" s="20">
        <f t="shared" si="18"/>
        <v>0</v>
      </c>
      <c r="R342" s="20">
        <f>ROUND(Q342*Priority!D10/12,2)</f>
        <v>0</v>
      </c>
      <c r="S342" s="20">
        <f>MIN(Q342+R342,Priority!E10)</f>
        <v>0</v>
      </c>
      <c r="T342" s="20">
        <f>MIN(MAX(0,Q342+R342-S342),MAX(0,Overview!$B$11-SUM(I342,N342,S342,X342,AC342,AH342,AM342,AR342,AW342,BB342)-SUM(J342,O342)))</f>
        <v>0</v>
      </c>
      <c r="U342" s="20">
        <f t="shared" si="7"/>
        <v>0</v>
      </c>
      <c r="V342" s="20">
        <f t="shared" si="19"/>
        <v>0</v>
      </c>
      <c r="W342" s="20">
        <f>ROUND(V342*Priority!D11/12,2)</f>
        <v>0</v>
      </c>
      <c r="X342" s="20">
        <f>MIN(V342+W342,Priority!E11)</f>
        <v>0</v>
      </c>
      <c r="Y342" s="20">
        <f>MIN(MAX(0,V342+W342-X342),MAX(0,Overview!$B$11-SUM(I342,N342,S342,X342,AC342,AH342,AM342,AR342,AW342,BB342)-SUM(J342,O342,T342)))</f>
        <v>0</v>
      </c>
      <c r="Z342" s="20">
        <f t="shared" si="8"/>
        <v>0</v>
      </c>
      <c r="AA342" s="20">
        <f t="shared" si="20"/>
        <v>0</v>
      </c>
      <c r="AB342" s="20">
        <f>ROUND(AA342*Priority!D12/12,2)</f>
        <v>0</v>
      </c>
      <c r="AC342" s="20">
        <f>MIN(AA342+AB342,Priority!E12)</f>
        <v>0</v>
      </c>
      <c r="AD342" s="20">
        <f>MIN(MAX(0,AA342+AB342-AC342),MAX(0,Overview!$B$11-SUM(I342,N342,S342,X342,AC342,AH342,AM342,AR342,AW342,BB342)-SUM(J342,O342,T342,Y342)))</f>
        <v>0</v>
      </c>
      <c r="AE342" s="20">
        <f t="shared" si="9"/>
        <v>0</v>
      </c>
      <c r="AF342" s="20">
        <f t="shared" si="21"/>
        <v>0</v>
      </c>
      <c r="AG342" s="20">
        <f>ROUND(AF342*Priority!D13/12,2)</f>
        <v>0</v>
      </c>
      <c r="AH342" s="20">
        <f>MIN(AF342+AG342,Priority!E13)</f>
        <v>0</v>
      </c>
      <c r="AI342" s="20">
        <f>MIN(MAX(0,AF342+AG342-AH342),MAX(0,Overview!$B$11-SUM(I342,N342,S342,X342,AC342,AH342,AM342,AR342,AW342,BB342)-SUM(J342,O342,T342,Y342,AD342)))</f>
        <v>0</v>
      </c>
      <c r="AJ342" s="20">
        <f t="shared" si="10"/>
        <v>0</v>
      </c>
      <c r="AK342" s="20">
        <f t="shared" si="22"/>
        <v>0</v>
      </c>
      <c r="AL342" s="20">
        <f>ROUND(AK342*Priority!D14/12,2)</f>
        <v>0</v>
      </c>
      <c r="AM342" s="20">
        <f>MIN(AK342+AL342,Priority!E14)</f>
        <v>0</v>
      </c>
      <c r="AN342" s="20">
        <f>MIN(MAX(0,AK342+AL342-AM342),MAX(0,Overview!$B$11-SUM(I342,N342,S342,X342,AC342,AH342,AM342,AR342,AW342,BB342)-SUM(J342,O342,T342,Y342,AD342,AI342)))</f>
        <v>0</v>
      </c>
      <c r="AO342" s="20">
        <f t="shared" si="11"/>
        <v>0</v>
      </c>
      <c r="AP342" s="20">
        <f t="shared" si="23"/>
        <v>0</v>
      </c>
      <c r="AQ342" s="20">
        <f>ROUND(AP342*Priority!D15/12,2)</f>
        <v>0</v>
      </c>
      <c r="AR342" s="20">
        <f>MIN(AP342+AQ342,Priority!E15)</f>
        <v>0</v>
      </c>
      <c r="AS342" s="20">
        <f>MIN(MAX(0,AP342+AQ342-AR342),MAX(0,Overview!$B$11-SUM(I342,N342,S342,X342,AC342,AH342,AM342,AR342,AW342,BB342)-SUM(J342,O342,T342,Y342,AD342,AI342,AN342)))</f>
        <v>0</v>
      </c>
      <c r="AT342" s="20">
        <f t="shared" si="12"/>
        <v>0</v>
      </c>
      <c r="AU342" s="20">
        <f t="shared" si="24"/>
        <v>0</v>
      </c>
      <c r="AV342" s="20">
        <f>ROUND(AU342*Priority!D16/12,2)</f>
        <v>0</v>
      </c>
      <c r="AW342" s="20">
        <f>MIN(AU342+AV342,Priority!E16)</f>
        <v>0</v>
      </c>
      <c r="AX342" s="20">
        <f>MIN(MAX(0,AU342+AV342-AW342),MAX(0,Overview!$B$11-SUM(I342,N342,S342,X342,AC342,AH342,AM342,AR342,AW342,BB342)-SUM(J342,O342,T342,Y342,AD342,AI342,AN342,AS342)))</f>
        <v>0</v>
      </c>
      <c r="AY342" s="20">
        <f t="shared" si="13"/>
        <v>0</v>
      </c>
      <c r="AZ342" s="20">
        <f t="shared" si="25"/>
        <v>0</v>
      </c>
      <c r="BA342" s="20">
        <f>ROUND(AZ342*Priority!D17/12,2)</f>
        <v>0</v>
      </c>
      <c r="BB342" s="20">
        <f>MIN(AZ342+BA342,Priority!E17)</f>
        <v>0</v>
      </c>
      <c r="BC342" s="20">
        <f>MIN(MAX(0,AZ342+BA342-BB342),MAX(0,Overview!$B$11-SUM(I342,N342,S342,X342,AC342,AH342,AM342,AR342,AW342,BB342)-SUM(J342,O342,T342,Y342,AD342,AI342,AN342,AS342,AX342)))</f>
        <v>0</v>
      </c>
      <c r="BD342" s="20">
        <f t="shared" si="14"/>
        <v>0</v>
      </c>
    </row>
    <row r="343" ht="22.5" customHeight="1">
      <c r="A343" s="4">
        <v>336.0</v>
      </c>
      <c r="B343" s="20">
        <f t="shared" ref="B343:C343" si="358">SUM(G343,L343,Q343,V343,AA343,AF343,AK343,AP343,AU343,AZ343)</f>
        <v>0</v>
      </c>
      <c r="C343" s="20">
        <f t="shared" si="358"/>
        <v>0</v>
      </c>
      <c r="D343" s="20">
        <f t="shared" si="3"/>
        <v>0</v>
      </c>
      <c r="E343" s="20">
        <f t="shared" si="4"/>
        <v>0</v>
      </c>
      <c r="F343" s="20">
        <f>MAX(0,Overview!$B$11-D343)</f>
        <v>0</v>
      </c>
      <c r="G343" s="20">
        <f t="shared" si="16"/>
        <v>0</v>
      </c>
      <c r="H343" s="20">
        <f>ROUND(G343*Priority!D8/12,2)</f>
        <v>0</v>
      </c>
      <c r="I343" s="20">
        <f>MIN(G343+H343,Priority!E8)</f>
        <v>0</v>
      </c>
      <c r="J343" s="20">
        <f>MIN(MAX(0,G343+H343-I343),MAX(0,Overview!$B$11-SUM(I343,N343,S343,X343,AC343,AH343,AM343,AR343,AW343,BB343)))</f>
        <v>0</v>
      </c>
      <c r="K343" s="20">
        <f t="shared" si="5"/>
        <v>0</v>
      </c>
      <c r="L343" s="20">
        <f t="shared" si="17"/>
        <v>0</v>
      </c>
      <c r="M343" s="20">
        <f>ROUND(L343*Priority!D9/12,2)</f>
        <v>0</v>
      </c>
      <c r="N343" s="20">
        <f>MIN(L343+M343,Priority!E9)</f>
        <v>0</v>
      </c>
      <c r="O343" s="20">
        <f>MIN(MAX(0,L343+M343-N343),MAX(0,Overview!$B$11-SUM(I343,N343,S343,X343,AC343,AH343,AM343,AR343,AW343,BB343)-SUM(J343)))</f>
        <v>0</v>
      </c>
      <c r="P343" s="20">
        <f t="shared" si="6"/>
        <v>0</v>
      </c>
      <c r="Q343" s="20">
        <f t="shared" si="18"/>
        <v>0</v>
      </c>
      <c r="R343" s="20">
        <f>ROUND(Q343*Priority!D10/12,2)</f>
        <v>0</v>
      </c>
      <c r="S343" s="20">
        <f>MIN(Q343+R343,Priority!E10)</f>
        <v>0</v>
      </c>
      <c r="T343" s="20">
        <f>MIN(MAX(0,Q343+R343-S343),MAX(0,Overview!$B$11-SUM(I343,N343,S343,X343,AC343,AH343,AM343,AR343,AW343,BB343)-SUM(J343,O343)))</f>
        <v>0</v>
      </c>
      <c r="U343" s="20">
        <f t="shared" si="7"/>
        <v>0</v>
      </c>
      <c r="V343" s="20">
        <f t="shared" si="19"/>
        <v>0</v>
      </c>
      <c r="W343" s="20">
        <f>ROUND(V343*Priority!D11/12,2)</f>
        <v>0</v>
      </c>
      <c r="X343" s="20">
        <f>MIN(V343+W343,Priority!E11)</f>
        <v>0</v>
      </c>
      <c r="Y343" s="20">
        <f>MIN(MAX(0,V343+W343-X343),MAX(0,Overview!$B$11-SUM(I343,N343,S343,X343,AC343,AH343,AM343,AR343,AW343,BB343)-SUM(J343,O343,T343)))</f>
        <v>0</v>
      </c>
      <c r="Z343" s="20">
        <f t="shared" si="8"/>
        <v>0</v>
      </c>
      <c r="AA343" s="20">
        <f t="shared" si="20"/>
        <v>0</v>
      </c>
      <c r="AB343" s="20">
        <f>ROUND(AA343*Priority!D12/12,2)</f>
        <v>0</v>
      </c>
      <c r="AC343" s="20">
        <f>MIN(AA343+AB343,Priority!E12)</f>
        <v>0</v>
      </c>
      <c r="AD343" s="20">
        <f>MIN(MAX(0,AA343+AB343-AC343),MAX(0,Overview!$B$11-SUM(I343,N343,S343,X343,AC343,AH343,AM343,AR343,AW343,BB343)-SUM(J343,O343,T343,Y343)))</f>
        <v>0</v>
      </c>
      <c r="AE343" s="20">
        <f t="shared" si="9"/>
        <v>0</v>
      </c>
      <c r="AF343" s="20">
        <f t="shared" si="21"/>
        <v>0</v>
      </c>
      <c r="AG343" s="20">
        <f>ROUND(AF343*Priority!D13/12,2)</f>
        <v>0</v>
      </c>
      <c r="AH343" s="20">
        <f>MIN(AF343+AG343,Priority!E13)</f>
        <v>0</v>
      </c>
      <c r="AI343" s="20">
        <f>MIN(MAX(0,AF343+AG343-AH343),MAX(0,Overview!$B$11-SUM(I343,N343,S343,X343,AC343,AH343,AM343,AR343,AW343,BB343)-SUM(J343,O343,T343,Y343,AD343)))</f>
        <v>0</v>
      </c>
      <c r="AJ343" s="20">
        <f t="shared" si="10"/>
        <v>0</v>
      </c>
      <c r="AK343" s="20">
        <f t="shared" si="22"/>
        <v>0</v>
      </c>
      <c r="AL343" s="20">
        <f>ROUND(AK343*Priority!D14/12,2)</f>
        <v>0</v>
      </c>
      <c r="AM343" s="20">
        <f>MIN(AK343+AL343,Priority!E14)</f>
        <v>0</v>
      </c>
      <c r="AN343" s="20">
        <f>MIN(MAX(0,AK343+AL343-AM343),MAX(0,Overview!$B$11-SUM(I343,N343,S343,X343,AC343,AH343,AM343,AR343,AW343,BB343)-SUM(J343,O343,T343,Y343,AD343,AI343)))</f>
        <v>0</v>
      </c>
      <c r="AO343" s="20">
        <f t="shared" si="11"/>
        <v>0</v>
      </c>
      <c r="AP343" s="20">
        <f t="shared" si="23"/>
        <v>0</v>
      </c>
      <c r="AQ343" s="20">
        <f>ROUND(AP343*Priority!D15/12,2)</f>
        <v>0</v>
      </c>
      <c r="AR343" s="20">
        <f>MIN(AP343+AQ343,Priority!E15)</f>
        <v>0</v>
      </c>
      <c r="AS343" s="20">
        <f>MIN(MAX(0,AP343+AQ343-AR343),MAX(0,Overview!$B$11-SUM(I343,N343,S343,X343,AC343,AH343,AM343,AR343,AW343,BB343)-SUM(J343,O343,T343,Y343,AD343,AI343,AN343)))</f>
        <v>0</v>
      </c>
      <c r="AT343" s="20">
        <f t="shared" si="12"/>
        <v>0</v>
      </c>
      <c r="AU343" s="20">
        <f t="shared" si="24"/>
        <v>0</v>
      </c>
      <c r="AV343" s="20">
        <f>ROUND(AU343*Priority!D16/12,2)</f>
        <v>0</v>
      </c>
      <c r="AW343" s="20">
        <f>MIN(AU343+AV343,Priority!E16)</f>
        <v>0</v>
      </c>
      <c r="AX343" s="20">
        <f>MIN(MAX(0,AU343+AV343-AW343),MAX(0,Overview!$B$11-SUM(I343,N343,S343,X343,AC343,AH343,AM343,AR343,AW343,BB343)-SUM(J343,O343,T343,Y343,AD343,AI343,AN343,AS343)))</f>
        <v>0</v>
      </c>
      <c r="AY343" s="20">
        <f t="shared" si="13"/>
        <v>0</v>
      </c>
      <c r="AZ343" s="20">
        <f t="shared" si="25"/>
        <v>0</v>
      </c>
      <c r="BA343" s="20">
        <f>ROUND(AZ343*Priority!D17/12,2)</f>
        <v>0</v>
      </c>
      <c r="BB343" s="20">
        <f>MIN(AZ343+BA343,Priority!E17)</f>
        <v>0</v>
      </c>
      <c r="BC343" s="20">
        <f>MIN(MAX(0,AZ343+BA343-BB343),MAX(0,Overview!$B$11-SUM(I343,N343,S343,X343,AC343,AH343,AM343,AR343,AW343,BB343)-SUM(J343,O343,T343,Y343,AD343,AI343,AN343,AS343,AX343)))</f>
        <v>0</v>
      </c>
      <c r="BD343" s="20">
        <f t="shared" si="14"/>
        <v>0</v>
      </c>
    </row>
    <row r="344" ht="22.5" customHeight="1">
      <c r="A344" s="4">
        <v>337.0</v>
      </c>
      <c r="B344" s="20">
        <f t="shared" ref="B344:C344" si="359">SUM(G344,L344,Q344,V344,AA344,AF344,AK344,AP344,AU344,AZ344)</f>
        <v>0</v>
      </c>
      <c r="C344" s="20">
        <f t="shared" si="359"/>
        <v>0</v>
      </c>
      <c r="D344" s="20">
        <f t="shared" si="3"/>
        <v>0</v>
      </c>
      <c r="E344" s="20">
        <f t="shared" si="4"/>
        <v>0</v>
      </c>
      <c r="F344" s="20">
        <f>MAX(0,Overview!$B$11-D344)</f>
        <v>0</v>
      </c>
      <c r="G344" s="20">
        <f t="shared" si="16"/>
        <v>0</v>
      </c>
      <c r="H344" s="20">
        <f>ROUND(G344*Priority!D8/12,2)</f>
        <v>0</v>
      </c>
      <c r="I344" s="20">
        <f>MIN(G344+H344,Priority!E8)</f>
        <v>0</v>
      </c>
      <c r="J344" s="20">
        <f>MIN(MAX(0,G344+H344-I344),MAX(0,Overview!$B$11-SUM(I344,N344,S344,X344,AC344,AH344,AM344,AR344,AW344,BB344)))</f>
        <v>0</v>
      </c>
      <c r="K344" s="20">
        <f t="shared" si="5"/>
        <v>0</v>
      </c>
      <c r="L344" s="20">
        <f t="shared" si="17"/>
        <v>0</v>
      </c>
      <c r="M344" s="20">
        <f>ROUND(L344*Priority!D9/12,2)</f>
        <v>0</v>
      </c>
      <c r="N344" s="20">
        <f>MIN(L344+M344,Priority!E9)</f>
        <v>0</v>
      </c>
      <c r="O344" s="20">
        <f>MIN(MAX(0,L344+M344-N344),MAX(0,Overview!$B$11-SUM(I344,N344,S344,X344,AC344,AH344,AM344,AR344,AW344,BB344)-SUM(J344)))</f>
        <v>0</v>
      </c>
      <c r="P344" s="20">
        <f t="shared" si="6"/>
        <v>0</v>
      </c>
      <c r="Q344" s="20">
        <f t="shared" si="18"/>
        <v>0</v>
      </c>
      <c r="R344" s="20">
        <f>ROUND(Q344*Priority!D10/12,2)</f>
        <v>0</v>
      </c>
      <c r="S344" s="20">
        <f>MIN(Q344+R344,Priority!E10)</f>
        <v>0</v>
      </c>
      <c r="T344" s="20">
        <f>MIN(MAX(0,Q344+R344-S344),MAX(0,Overview!$B$11-SUM(I344,N344,S344,X344,AC344,AH344,AM344,AR344,AW344,BB344)-SUM(J344,O344)))</f>
        <v>0</v>
      </c>
      <c r="U344" s="20">
        <f t="shared" si="7"/>
        <v>0</v>
      </c>
      <c r="V344" s="20">
        <f t="shared" si="19"/>
        <v>0</v>
      </c>
      <c r="W344" s="20">
        <f>ROUND(V344*Priority!D11/12,2)</f>
        <v>0</v>
      </c>
      <c r="X344" s="20">
        <f>MIN(V344+W344,Priority!E11)</f>
        <v>0</v>
      </c>
      <c r="Y344" s="20">
        <f>MIN(MAX(0,V344+W344-X344),MAX(0,Overview!$B$11-SUM(I344,N344,S344,X344,AC344,AH344,AM344,AR344,AW344,BB344)-SUM(J344,O344,T344)))</f>
        <v>0</v>
      </c>
      <c r="Z344" s="20">
        <f t="shared" si="8"/>
        <v>0</v>
      </c>
      <c r="AA344" s="20">
        <f t="shared" si="20"/>
        <v>0</v>
      </c>
      <c r="AB344" s="20">
        <f>ROUND(AA344*Priority!D12/12,2)</f>
        <v>0</v>
      </c>
      <c r="AC344" s="20">
        <f>MIN(AA344+AB344,Priority!E12)</f>
        <v>0</v>
      </c>
      <c r="AD344" s="20">
        <f>MIN(MAX(0,AA344+AB344-AC344),MAX(0,Overview!$B$11-SUM(I344,N344,S344,X344,AC344,AH344,AM344,AR344,AW344,BB344)-SUM(J344,O344,T344,Y344)))</f>
        <v>0</v>
      </c>
      <c r="AE344" s="20">
        <f t="shared" si="9"/>
        <v>0</v>
      </c>
      <c r="AF344" s="20">
        <f t="shared" si="21"/>
        <v>0</v>
      </c>
      <c r="AG344" s="20">
        <f>ROUND(AF344*Priority!D13/12,2)</f>
        <v>0</v>
      </c>
      <c r="AH344" s="20">
        <f>MIN(AF344+AG344,Priority!E13)</f>
        <v>0</v>
      </c>
      <c r="AI344" s="20">
        <f>MIN(MAX(0,AF344+AG344-AH344),MAX(0,Overview!$B$11-SUM(I344,N344,S344,X344,AC344,AH344,AM344,AR344,AW344,BB344)-SUM(J344,O344,T344,Y344,AD344)))</f>
        <v>0</v>
      </c>
      <c r="AJ344" s="20">
        <f t="shared" si="10"/>
        <v>0</v>
      </c>
      <c r="AK344" s="20">
        <f t="shared" si="22"/>
        <v>0</v>
      </c>
      <c r="AL344" s="20">
        <f>ROUND(AK344*Priority!D14/12,2)</f>
        <v>0</v>
      </c>
      <c r="AM344" s="20">
        <f>MIN(AK344+AL344,Priority!E14)</f>
        <v>0</v>
      </c>
      <c r="AN344" s="20">
        <f>MIN(MAX(0,AK344+AL344-AM344),MAX(0,Overview!$B$11-SUM(I344,N344,S344,X344,AC344,AH344,AM344,AR344,AW344,BB344)-SUM(J344,O344,T344,Y344,AD344,AI344)))</f>
        <v>0</v>
      </c>
      <c r="AO344" s="20">
        <f t="shared" si="11"/>
        <v>0</v>
      </c>
      <c r="AP344" s="20">
        <f t="shared" si="23"/>
        <v>0</v>
      </c>
      <c r="AQ344" s="20">
        <f>ROUND(AP344*Priority!D15/12,2)</f>
        <v>0</v>
      </c>
      <c r="AR344" s="20">
        <f>MIN(AP344+AQ344,Priority!E15)</f>
        <v>0</v>
      </c>
      <c r="AS344" s="20">
        <f>MIN(MAX(0,AP344+AQ344-AR344),MAX(0,Overview!$B$11-SUM(I344,N344,S344,X344,AC344,AH344,AM344,AR344,AW344,BB344)-SUM(J344,O344,T344,Y344,AD344,AI344,AN344)))</f>
        <v>0</v>
      </c>
      <c r="AT344" s="20">
        <f t="shared" si="12"/>
        <v>0</v>
      </c>
      <c r="AU344" s="20">
        <f t="shared" si="24"/>
        <v>0</v>
      </c>
      <c r="AV344" s="20">
        <f>ROUND(AU344*Priority!D16/12,2)</f>
        <v>0</v>
      </c>
      <c r="AW344" s="20">
        <f>MIN(AU344+AV344,Priority!E16)</f>
        <v>0</v>
      </c>
      <c r="AX344" s="20">
        <f>MIN(MAX(0,AU344+AV344-AW344),MAX(0,Overview!$B$11-SUM(I344,N344,S344,X344,AC344,AH344,AM344,AR344,AW344,BB344)-SUM(J344,O344,T344,Y344,AD344,AI344,AN344,AS344)))</f>
        <v>0</v>
      </c>
      <c r="AY344" s="20">
        <f t="shared" si="13"/>
        <v>0</v>
      </c>
      <c r="AZ344" s="20">
        <f t="shared" si="25"/>
        <v>0</v>
      </c>
      <c r="BA344" s="20">
        <f>ROUND(AZ344*Priority!D17/12,2)</f>
        <v>0</v>
      </c>
      <c r="BB344" s="20">
        <f>MIN(AZ344+BA344,Priority!E17)</f>
        <v>0</v>
      </c>
      <c r="BC344" s="20">
        <f>MIN(MAX(0,AZ344+BA344-BB344),MAX(0,Overview!$B$11-SUM(I344,N344,S344,X344,AC344,AH344,AM344,AR344,AW344,BB344)-SUM(J344,O344,T344,Y344,AD344,AI344,AN344,AS344,AX344)))</f>
        <v>0</v>
      </c>
      <c r="BD344" s="20">
        <f t="shared" si="14"/>
        <v>0</v>
      </c>
    </row>
    <row r="345" ht="22.5" customHeight="1">
      <c r="A345" s="4">
        <v>338.0</v>
      </c>
      <c r="B345" s="20">
        <f t="shared" ref="B345:C345" si="360">SUM(G345,L345,Q345,V345,AA345,AF345,AK345,AP345,AU345,AZ345)</f>
        <v>0</v>
      </c>
      <c r="C345" s="20">
        <f t="shared" si="360"/>
        <v>0</v>
      </c>
      <c r="D345" s="20">
        <f t="shared" si="3"/>
        <v>0</v>
      </c>
      <c r="E345" s="20">
        <f t="shared" si="4"/>
        <v>0</v>
      </c>
      <c r="F345" s="20">
        <f>MAX(0,Overview!$B$11-D345)</f>
        <v>0</v>
      </c>
      <c r="G345" s="20">
        <f t="shared" si="16"/>
        <v>0</v>
      </c>
      <c r="H345" s="20">
        <f>ROUND(G345*Priority!D8/12,2)</f>
        <v>0</v>
      </c>
      <c r="I345" s="20">
        <f>MIN(G345+H345,Priority!E8)</f>
        <v>0</v>
      </c>
      <c r="J345" s="20">
        <f>MIN(MAX(0,G345+H345-I345),MAX(0,Overview!$B$11-SUM(I345,N345,S345,X345,AC345,AH345,AM345,AR345,AW345,BB345)))</f>
        <v>0</v>
      </c>
      <c r="K345" s="20">
        <f t="shared" si="5"/>
        <v>0</v>
      </c>
      <c r="L345" s="20">
        <f t="shared" si="17"/>
        <v>0</v>
      </c>
      <c r="M345" s="20">
        <f>ROUND(L345*Priority!D9/12,2)</f>
        <v>0</v>
      </c>
      <c r="N345" s="20">
        <f>MIN(L345+M345,Priority!E9)</f>
        <v>0</v>
      </c>
      <c r="O345" s="20">
        <f>MIN(MAX(0,L345+M345-N345),MAX(0,Overview!$B$11-SUM(I345,N345,S345,X345,AC345,AH345,AM345,AR345,AW345,BB345)-SUM(J345)))</f>
        <v>0</v>
      </c>
      <c r="P345" s="20">
        <f t="shared" si="6"/>
        <v>0</v>
      </c>
      <c r="Q345" s="20">
        <f t="shared" si="18"/>
        <v>0</v>
      </c>
      <c r="R345" s="20">
        <f>ROUND(Q345*Priority!D10/12,2)</f>
        <v>0</v>
      </c>
      <c r="S345" s="20">
        <f>MIN(Q345+R345,Priority!E10)</f>
        <v>0</v>
      </c>
      <c r="T345" s="20">
        <f>MIN(MAX(0,Q345+R345-S345),MAX(0,Overview!$B$11-SUM(I345,N345,S345,X345,AC345,AH345,AM345,AR345,AW345,BB345)-SUM(J345,O345)))</f>
        <v>0</v>
      </c>
      <c r="U345" s="20">
        <f t="shared" si="7"/>
        <v>0</v>
      </c>
      <c r="V345" s="20">
        <f t="shared" si="19"/>
        <v>0</v>
      </c>
      <c r="W345" s="20">
        <f>ROUND(V345*Priority!D11/12,2)</f>
        <v>0</v>
      </c>
      <c r="X345" s="20">
        <f>MIN(V345+W345,Priority!E11)</f>
        <v>0</v>
      </c>
      <c r="Y345" s="20">
        <f>MIN(MAX(0,V345+W345-X345),MAX(0,Overview!$B$11-SUM(I345,N345,S345,X345,AC345,AH345,AM345,AR345,AW345,BB345)-SUM(J345,O345,T345)))</f>
        <v>0</v>
      </c>
      <c r="Z345" s="20">
        <f t="shared" si="8"/>
        <v>0</v>
      </c>
      <c r="AA345" s="20">
        <f t="shared" si="20"/>
        <v>0</v>
      </c>
      <c r="AB345" s="20">
        <f>ROUND(AA345*Priority!D12/12,2)</f>
        <v>0</v>
      </c>
      <c r="AC345" s="20">
        <f>MIN(AA345+AB345,Priority!E12)</f>
        <v>0</v>
      </c>
      <c r="AD345" s="20">
        <f>MIN(MAX(0,AA345+AB345-AC345),MAX(0,Overview!$B$11-SUM(I345,N345,S345,X345,AC345,AH345,AM345,AR345,AW345,BB345)-SUM(J345,O345,T345,Y345)))</f>
        <v>0</v>
      </c>
      <c r="AE345" s="20">
        <f t="shared" si="9"/>
        <v>0</v>
      </c>
      <c r="AF345" s="20">
        <f t="shared" si="21"/>
        <v>0</v>
      </c>
      <c r="AG345" s="20">
        <f>ROUND(AF345*Priority!D13/12,2)</f>
        <v>0</v>
      </c>
      <c r="AH345" s="20">
        <f>MIN(AF345+AG345,Priority!E13)</f>
        <v>0</v>
      </c>
      <c r="AI345" s="20">
        <f>MIN(MAX(0,AF345+AG345-AH345),MAX(0,Overview!$B$11-SUM(I345,N345,S345,X345,AC345,AH345,AM345,AR345,AW345,BB345)-SUM(J345,O345,T345,Y345,AD345)))</f>
        <v>0</v>
      </c>
      <c r="AJ345" s="20">
        <f t="shared" si="10"/>
        <v>0</v>
      </c>
      <c r="AK345" s="20">
        <f t="shared" si="22"/>
        <v>0</v>
      </c>
      <c r="AL345" s="20">
        <f>ROUND(AK345*Priority!D14/12,2)</f>
        <v>0</v>
      </c>
      <c r="AM345" s="20">
        <f>MIN(AK345+AL345,Priority!E14)</f>
        <v>0</v>
      </c>
      <c r="AN345" s="20">
        <f>MIN(MAX(0,AK345+AL345-AM345),MAX(0,Overview!$B$11-SUM(I345,N345,S345,X345,AC345,AH345,AM345,AR345,AW345,BB345)-SUM(J345,O345,T345,Y345,AD345,AI345)))</f>
        <v>0</v>
      </c>
      <c r="AO345" s="20">
        <f t="shared" si="11"/>
        <v>0</v>
      </c>
      <c r="AP345" s="20">
        <f t="shared" si="23"/>
        <v>0</v>
      </c>
      <c r="AQ345" s="20">
        <f>ROUND(AP345*Priority!D15/12,2)</f>
        <v>0</v>
      </c>
      <c r="AR345" s="20">
        <f>MIN(AP345+AQ345,Priority!E15)</f>
        <v>0</v>
      </c>
      <c r="AS345" s="20">
        <f>MIN(MAX(0,AP345+AQ345-AR345),MAX(0,Overview!$B$11-SUM(I345,N345,S345,X345,AC345,AH345,AM345,AR345,AW345,BB345)-SUM(J345,O345,T345,Y345,AD345,AI345,AN345)))</f>
        <v>0</v>
      </c>
      <c r="AT345" s="20">
        <f t="shared" si="12"/>
        <v>0</v>
      </c>
      <c r="AU345" s="20">
        <f t="shared" si="24"/>
        <v>0</v>
      </c>
      <c r="AV345" s="20">
        <f>ROUND(AU345*Priority!D16/12,2)</f>
        <v>0</v>
      </c>
      <c r="AW345" s="20">
        <f>MIN(AU345+AV345,Priority!E16)</f>
        <v>0</v>
      </c>
      <c r="AX345" s="20">
        <f>MIN(MAX(0,AU345+AV345-AW345),MAX(0,Overview!$B$11-SUM(I345,N345,S345,X345,AC345,AH345,AM345,AR345,AW345,BB345)-SUM(J345,O345,T345,Y345,AD345,AI345,AN345,AS345)))</f>
        <v>0</v>
      </c>
      <c r="AY345" s="20">
        <f t="shared" si="13"/>
        <v>0</v>
      </c>
      <c r="AZ345" s="20">
        <f t="shared" si="25"/>
        <v>0</v>
      </c>
      <c r="BA345" s="20">
        <f>ROUND(AZ345*Priority!D17/12,2)</f>
        <v>0</v>
      </c>
      <c r="BB345" s="20">
        <f>MIN(AZ345+BA345,Priority!E17)</f>
        <v>0</v>
      </c>
      <c r="BC345" s="20">
        <f>MIN(MAX(0,AZ345+BA345-BB345),MAX(0,Overview!$B$11-SUM(I345,N345,S345,X345,AC345,AH345,AM345,AR345,AW345,BB345)-SUM(J345,O345,T345,Y345,AD345,AI345,AN345,AS345,AX345)))</f>
        <v>0</v>
      </c>
      <c r="BD345" s="20">
        <f t="shared" si="14"/>
        <v>0</v>
      </c>
    </row>
    <row r="346" ht="22.5" customHeight="1">
      <c r="A346" s="4">
        <v>339.0</v>
      </c>
      <c r="B346" s="20">
        <f t="shared" ref="B346:C346" si="361">SUM(G346,L346,Q346,V346,AA346,AF346,AK346,AP346,AU346,AZ346)</f>
        <v>0</v>
      </c>
      <c r="C346" s="20">
        <f t="shared" si="361"/>
        <v>0</v>
      </c>
      <c r="D346" s="20">
        <f t="shared" si="3"/>
        <v>0</v>
      </c>
      <c r="E346" s="20">
        <f t="shared" si="4"/>
        <v>0</v>
      </c>
      <c r="F346" s="20">
        <f>MAX(0,Overview!$B$11-D346)</f>
        <v>0</v>
      </c>
      <c r="G346" s="20">
        <f t="shared" si="16"/>
        <v>0</v>
      </c>
      <c r="H346" s="20">
        <f>ROUND(G346*Priority!D8/12,2)</f>
        <v>0</v>
      </c>
      <c r="I346" s="20">
        <f>MIN(G346+H346,Priority!E8)</f>
        <v>0</v>
      </c>
      <c r="J346" s="20">
        <f>MIN(MAX(0,G346+H346-I346),MAX(0,Overview!$B$11-SUM(I346,N346,S346,X346,AC346,AH346,AM346,AR346,AW346,BB346)))</f>
        <v>0</v>
      </c>
      <c r="K346" s="20">
        <f t="shared" si="5"/>
        <v>0</v>
      </c>
      <c r="L346" s="20">
        <f t="shared" si="17"/>
        <v>0</v>
      </c>
      <c r="M346" s="20">
        <f>ROUND(L346*Priority!D9/12,2)</f>
        <v>0</v>
      </c>
      <c r="N346" s="20">
        <f>MIN(L346+M346,Priority!E9)</f>
        <v>0</v>
      </c>
      <c r="O346" s="20">
        <f>MIN(MAX(0,L346+M346-N346),MAX(0,Overview!$B$11-SUM(I346,N346,S346,X346,AC346,AH346,AM346,AR346,AW346,BB346)-SUM(J346)))</f>
        <v>0</v>
      </c>
      <c r="P346" s="20">
        <f t="shared" si="6"/>
        <v>0</v>
      </c>
      <c r="Q346" s="20">
        <f t="shared" si="18"/>
        <v>0</v>
      </c>
      <c r="R346" s="20">
        <f>ROUND(Q346*Priority!D10/12,2)</f>
        <v>0</v>
      </c>
      <c r="S346" s="20">
        <f>MIN(Q346+R346,Priority!E10)</f>
        <v>0</v>
      </c>
      <c r="T346" s="20">
        <f>MIN(MAX(0,Q346+R346-S346),MAX(0,Overview!$B$11-SUM(I346,N346,S346,X346,AC346,AH346,AM346,AR346,AW346,BB346)-SUM(J346,O346)))</f>
        <v>0</v>
      </c>
      <c r="U346" s="20">
        <f t="shared" si="7"/>
        <v>0</v>
      </c>
      <c r="V346" s="20">
        <f t="shared" si="19"/>
        <v>0</v>
      </c>
      <c r="W346" s="20">
        <f>ROUND(V346*Priority!D11/12,2)</f>
        <v>0</v>
      </c>
      <c r="X346" s="20">
        <f>MIN(V346+W346,Priority!E11)</f>
        <v>0</v>
      </c>
      <c r="Y346" s="20">
        <f>MIN(MAX(0,V346+W346-X346),MAX(0,Overview!$B$11-SUM(I346,N346,S346,X346,AC346,AH346,AM346,AR346,AW346,BB346)-SUM(J346,O346,T346)))</f>
        <v>0</v>
      </c>
      <c r="Z346" s="20">
        <f t="shared" si="8"/>
        <v>0</v>
      </c>
      <c r="AA346" s="20">
        <f t="shared" si="20"/>
        <v>0</v>
      </c>
      <c r="AB346" s="20">
        <f>ROUND(AA346*Priority!D12/12,2)</f>
        <v>0</v>
      </c>
      <c r="AC346" s="20">
        <f>MIN(AA346+AB346,Priority!E12)</f>
        <v>0</v>
      </c>
      <c r="AD346" s="20">
        <f>MIN(MAX(0,AA346+AB346-AC346),MAX(0,Overview!$B$11-SUM(I346,N346,S346,X346,AC346,AH346,AM346,AR346,AW346,BB346)-SUM(J346,O346,T346,Y346)))</f>
        <v>0</v>
      </c>
      <c r="AE346" s="20">
        <f t="shared" si="9"/>
        <v>0</v>
      </c>
      <c r="AF346" s="20">
        <f t="shared" si="21"/>
        <v>0</v>
      </c>
      <c r="AG346" s="20">
        <f>ROUND(AF346*Priority!D13/12,2)</f>
        <v>0</v>
      </c>
      <c r="AH346" s="20">
        <f>MIN(AF346+AG346,Priority!E13)</f>
        <v>0</v>
      </c>
      <c r="AI346" s="20">
        <f>MIN(MAX(0,AF346+AG346-AH346),MAX(0,Overview!$B$11-SUM(I346,N346,S346,X346,AC346,AH346,AM346,AR346,AW346,BB346)-SUM(J346,O346,T346,Y346,AD346)))</f>
        <v>0</v>
      </c>
      <c r="AJ346" s="20">
        <f t="shared" si="10"/>
        <v>0</v>
      </c>
      <c r="AK346" s="20">
        <f t="shared" si="22"/>
        <v>0</v>
      </c>
      <c r="AL346" s="20">
        <f>ROUND(AK346*Priority!D14/12,2)</f>
        <v>0</v>
      </c>
      <c r="AM346" s="20">
        <f>MIN(AK346+AL346,Priority!E14)</f>
        <v>0</v>
      </c>
      <c r="AN346" s="20">
        <f>MIN(MAX(0,AK346+AL346-AM346),MAX(0,Overview!$B$11-SUM(I346,N346,S346,X346,AC346,AH346,AM346,AR346,AW346,BB346)-SUM(J346,O346,T346,Y346,AD346,AI346)))</f>
        <v>0</v>
      </c>
      <c r="AO346" s="20">
        <f t="shared" si="11"/>
        <v>0</v>
      </c>
      <c r="AP346" s="20">
        <f t="shared" si="23"/>
        <v>0</v>
      </c>
      <c r="AQ346" s="20">
        <f>ROUND(AP346*Priority!D15/12,2)</f>
        <v>0</v>
      </c>
      <c r="AR346" s="20">
        <f>MIN(AP346+AQ346,Priority!E15)</f>
        <v>0</v>
      </c>
      <c r="AS346" s="20">
        <f>MIN(MAX(0,AP346+AQ346-AR346),MAX(0,Overview!$B$11-SUM(I346,N346,S346,X346,AC346,AH346,AM346,AR346,AW346,BB346)-SUM(J346,O346,T346,Y346,AD346,AI346,AN346)))</f>
        <v>0</v>
      </c>
      <c r="AT346" s="20">
        <f t="shared" si="12"/>
        <v>0</v>
      </c>
      <c r="AU346" s="20">
        <f t="shared" si="24"/>
        <v>0</v>
      </c>
      <c r="AV346" s="20">
        <f>ROUND(AU346*Priority!D16/12,2)</f>
        <v>0</v>
      </c>
      <c r="AW346" s="20">
        <f>MIN(AU346+AV346,Priority!E16)</f>
        <v>0</v>
      </c>
      <c r="AX346" s="20">
        <f>MIN(MAX(0,AU346+AV346-AW346),MAX(0,Overview!$B$11-SUM(I346,N346,S346,X346,AC346,AH346,AM346,AR346,AW346,BB346)-SUM(J346,O346,T346,Y346,AD346,AI346,AN346,AS346)))</f>
        <v>0</v>
      </c>
      <c r="AY346" s="20">
        <f t="shared" si="13"/>
        <v>0</v>
      </c>
      <c r="AZ346" s="20">
        <f t="shared" si="25"/>
        <v>0</v>
      </c>
      <c r="BA346" s="20">
        <f>ROUND(AZ346*Priority!D17/12,2)</f>
        <v>0</v>
      </c>
      <c r="BB346" s="20">
        <f>MIN(AZ346+BA346,Priority!E17)</f>
        <v>0</v>
      </c>
      <c r="BC346" s="20">
        <f>MIN(MAX(0,AZ346+BA346-BB346),MAX(0,Overview!$B$11-SUM(I346,N346,S346,X346,AC346,AH346,AM346,AR346,AW346,BB346)-SUM(J346,O346,T346,Y346,AD346,AI346,AN346,AS346,AX346)))</f>
        <v>0</v>
      </c>
      <c r="BD346" s="20">
        <f t="shared" si="14"/>
        <v>0</v>
      </c>
    </row>
    <row r="347" ht="22.5" customHeight="1">
      <c r="A347" s="4">
        <v>340.0</v>
      </c>
      <c r="B347" s="20">
        <f t="shared" ref="B347:C347" si="362">SUM(G347,L347,Q347,V347,AA347,AF347,AK347,AP347,AU347,AZ347)</f>
        <v>0</v>
      </c>
      <c r="C347" s="20">
        <f t="shared" si="362"/>
        <v>0</v>
      </c>
      <c r="D347" s="20">
        <f t="shared" si="3"/>
        <v>0</v>
      </c>
      <c r="E347" s="20">
        <f t="shared" si="4"/>
        <v>0</v>
      </c>
      <c r="F347" s="20">
        <f>MAX(0,Overview!$B$11-D347)</f>
        <v>0</v>
      </c>
      <c r="G347" s="20">
        <f t="shared" si="16"/>
        <v>0</v>
      </c>
      <c r="H347" s="20">
        <f>ROUND(G347*Priority!D8/12,2)</f>
        <v>0</v>
      </c>
      <c r="I347" s="20">
        <f>MIN(G347+H347,Priority!E8)</f>
        <v>0</v>
      </c>
      <c r="J347" s="20">
        <f>MIN(MAX(0,G347+H347-I347),MAX(0,Overview!$B$11-SUM(I347,N347,S347,X347,AC347,AH347,AM347,AR347,AW347,BB347)))</f>
        <v>0</v>
      </c>
      <c r="K347" s="20">
        <f t="shared" si="5"/>
        <v>0</v>
      </c>
      <c r="L347" s="20">
        <f t="shared" si="17"/>
        <v>0</v>
      </c>
      <c r="M347" s="20">
        <f>ROUND(L347*Priority!D9/12,2)</f>
        <v>0</v>
      </c>
      <c r="N347" s="20">
        <f>MIN(L347+M347,Priority!E9)</f>
        <v>0</v>
      </c>
      <c r="O347" s="20">
        <f>MIN(MAX(0,L347+M347-N347),MAX(0,Overview!$B$11-SUM(I347,N347,S347,X347,AC347,AH347,AM347,AR347,AW347,BB347)-SUM(J347)))</f>
        <v>0</v>
      </c>
      <c r="P347" s="20">
        <f t="shared" si="6"/>
        <v>0</v>
      </c>
      <c r="Q347" s="20">
        <f t="shared" si="18"/>
        <v>0</v>
      </c>
      <c r="R347" s="20">
        <f>ROUND(Q347*Priority!D10/12,2)</f>
        <v>0</v>
      </c>
      <c r="S347" s="20">
        <f>MIN(Q347+R347,Priority!E10)</f>
        <v>0</v>
      </c>
      <c r="T347" s="20">
        <f>MIN(MAX(0,Q347+R347-S347),MAX(0,Overview!$B$11-SUM(I347,N347,S347,X347,AC347,AH347,AM347,AR347,AW347,BB347)-SUM(J347,O347)))</f>
        <v>0</v>
      </c>
      <c r="U347" s="20">
        <f t="shared" si="7"/>
        <v>0</v>
      </c>
      <c r="V347" s="20">
        <f t="shared" si="19"/>
        <v>0</v>
      </c>
      <c r="W347" s="20">
        <f>ROUND(V347*Priority!D11/12,2)</f>
        <v>0</v>
      </c>
      <c r="X347" s="20">
        <f>MIN(V347+W347,Priority!E11)</f>
        <v>0</v>
      </c>
      <c r="Y347" s="20">
        <f>MIN(MAX(0,V347+W347-X347),MAX(0,Overview!$B$11-SUM(I347,N347,S347,X347,AC347,AH347,AM347,AR347,AW347,BB347)-SUM(J347,O347,T347)))</f>
        <v>0</v>
      </c>
      <c r="Z347" s="20">
        <f t="shared" si="8"/>
        <v>0</v>
      </c>
      <c r="AA347" s="20">
        <f t="shared" si="20"/>
        <v>0</v>
      </c>
      <c r="AB347" s="20">
        <f>ROUND(AA347*Priority!D12/12,2)</f>
        <v>0</v>
      </c>
      <c r="AC347" s="20">
        <f>MIN(AA347+AB347,Priority!E12)</f>
        <v>0</v>
      </c>
      <c r="AD347" s="20">
        <f>MIN(MAX(0,AA347+AB347-AC347),MAX(0,Overview!$B$11-SUM(I347,N347,S347,X347,AC347,AH347,AM347,AR347,AW347,BB347)-SUM(J347,O347,T347,Y347)))</f>
        <v>0</v>
      </c>
      <c r="AE347" s="20">
        <f t="shared" si="9"/>
        <v>0</v>
      </c>
      <c r="AF347" s="20">
        <f t="shared" si="21"/>
        <v>0</v>
      </c>
      <c r="AG347" s="20">
        <f>ROUND(AF347*Priority!D13/12,2)</f>
        <v>0</v>
      </c>
      <c r="AH347" s="20">
        <f>MIN(AF347+AG347,Priority!E13)</f>
        <v>0</v>
      </c>
      <c r="AI347" s="20">
        <f>MIN(MAX(0,AF347+AG347-AH347),MAX(0,Overview!$B$11-SUM(I347,N347,S347,X347,AC347,AH347,AM347,AR347,AW347,BB347)-SUM(J347,O347,T347,Y347,AD347)))</f>
        <v>0</v>
      </c>
      <c r="AJ347" s="20">
        <f t="shared" si="10"/>
        <v>0</v>
      </c>
      <c r="AK347" s="20">
        <f t="shared" si="22"/>
        <v>0</v>
      </c>
      <c r="AL347" s="20">
        <f>ROUND(AK347*Priority!D14/12,2)</f>
        <v>0</v>
      </c>
      <c r="AM347" s="20">
        <f>MIN(AK347+AL347,Priority!E14)</f>
        <v>0</v>
      </c>
      <c r="AN347" s="20">
        <f>MIN(MAX(0,AK347+AL347-AM347),MAX(0,Overview!$B$11-SUM(I347,N347,S347,X347,AC347,AH347,AM347,AR347,AW347,BB347)-SUM(J347,O347,T347,Y347,AD347,AI347)))</f>
        <v>0</v>
      </c>
      <c r="AO347" s="20">
        <f t="shared" si="11"/>
        <v>0</v>
      </c>
      <c r="AP347" s="20">
        <f t="shared" si="23"/>
        <v>0</v>
      </c>
      <c r="AQ347" s="20">
        <f>ROUND(AP347*Priority!D15/12,2)</f>
        <v>0</v>
      </c>
      <c r="AR347" s="20">
        <f>MIN(AP347+AQ347,Priority!E15)</f>
        <v>0</v>
      </c>
      <c r="AS347" s="20">
        <f>MIN(MAX(0,AP347+AQ347-AR347),MAX(0,Overview!$B$11-SUM(I347,N347,S347,X347,AC347,AH347,AM347,AR347,AW347,BB347)-SUM(J347,O347,T347,Y347,AD347,AI347,AN347)))</f>
        <v>0</v>
      </c>
      <c r="AT347" s="20">
        <f t="shared" si="12"/>
        <v>0</v>
      </c>
      <c r="AU347" s="20">
        <f t="shared" si="24"/>
        <v>0</v>
      </c>
      <c r="AV347" s="20">
        <f>ROUND(AU347*Priority!D16/12,2)</f>
        <v>0</v>
      </c>
      <c r="AW347" s="20">
        <f>MIN(AU347+AV347,Priority!E16)</f>
        <v>0</v>
      </c>
      <c r="AX347" s="20">
        <f>MIN(MAX(0,AU347+AV347-AW347),MAX(0,Overview!$B$11-SUM(I347,N347,S347,X347,AC347,AH347,AM347,AR347,AW347,BB347)-SUM(J347,O347,T347,Y347,AD347,AI347,AN347,AS347)))</f>
        <v>0</v>
      </c>
      <c r="AY347" s="20">
        <f t="shared" si="13"/>
        <v>0</v>
      </c>
      <c r="AZ347" s="20">
        <f t="shared" si="25"/>
        <v>0</v>
      </c>
      <c r="BA347" s="20">
        <f>ROUND(AZ347*Priority!D17/12,2)</f>
        <v>0</v>
      </c>
      <c r="BB347" s="20">
        <f>MIN(AZ347+BA347,Priority!E17)</f>
        <v>0</v>
      </c>
      <c r="BC347" s="20">
        <f>MIN(MAX(0,AZ347+BA347-BB347),MAX(0,Overview!$B$11-SUM(I347,N347,S347,X347,AC347,AH347,AM347,AR347,AW347,BB347)-SUM(J347,O347,T347,Y347,AD347,AI347,AN347,AS347,AX347)))</f>
        <v>0</v>
      </c>
      <c r="BD347" s="20">
        <f t="shared" si="14"/>
        <v>0</v>
      </c>
    </row>
    <row r="348" ht="22.5" customHeight="1">
      <c r="A348" s="4">
        <v>341.0</v>
      </c>
      <c r="B348" s="20">
        <f t="shared" ref="B348:C348" si="363">SUM(G348,L348,Q348,V348,AA348,AF348,AK348,AP348,AU348,AZ348)</f>
        <v>0</v>
      </c>
      <c r="C348" s="20">
        <f t="shared" si="363"/>
        <v>0</v>
      </c>
      <c r="D348" s="20">
        <f t="shared" si="3"/>
        <v>0</v>
      </c>
      <c r="E348" s="20">
        <f t="shared" si="4"/>
        <v>0</v>
      </c>
      <c r="F348" s="20">
        <f>MAX(0,Overview!$B$11-D348)</f>
        <v>0</v>
      </c>
      <c r="G348" s="20">
        <f t="shared" si="16"/>
        <v>0</v>
      </c>
      <c r="H348" s="20">
        <f>ROUND(G348*Priority!D8/12,2)</f>
        <v>0</v>
      </c>
      <c r="I348" s="20">
        <f>MIN(G348+H348,Priority!E8)</f>
        <v>0</v>
      </c>
      <c r="J348" s="20">
        <f>MIN(MAX(0,G348+H348-I348),MAX(0,Overview!$B$11-SUM(I348,N348,S348,X348,AC348,AH348,AM348,AR348,AW348,BB348)))</f>
        <v>0</v>
      </c>
      <c r="K348" s="20">
        <f t="shared" si="5"/>
        <v>0</v>
      </c>
      <c r="L348" s="20">
        <f t="shared" si="17"/>
        <v>0</v>
      </c>
      <c r="M348" s="20">
        <f>ROUND(L348*Priority!D9/12,2)</f>
        <v>0</v>
      </c>
      <c r="N348" s="20">
        <f>MIN(L348+M348,Priority!E9)</f>
        <v>0</v>
      </c>
      <c r="O348" s="20">
        <f>MIN(MAX(0,L348+M348-N348),MAX(0,Overview!$B$11-SUM(I348,N348,S348,X348,AC348,AH348,AM348,AR348,AW348,BB348)-SUM(J348)))</f>
        <v>0</v>
      </c>
      <c r="P348" s="20">
        <f t="shared" si="6"/>
        <v>0</v>
      </c>
      <c r="Q348" s="20">
        <f t="shared" si="18"/>
        <v>0</v>
      </c>
      <c r="R348" s="20">
        <f>ROUND(Q348*Priority!D10/12,2)</f>
        <v>0</v>
      </c>
      <c r="S348" s="20">
        <f>MIN(Q348+R348,Priority!E10)</f>
        <v>0</v>
      </c>
      <c r="T348" s="20">
        <f>MIN(MAX(0,Q348+R348-S348),MAX(0,Overview!$B$11-SUM(I348,N348,S348,X348,AC348,AH348,AM348,AR348,AW348,BB348)-SUM(J348,O348)))</f>
        <v>0</v>
      </c>
      <c r="U348" s="20">
        <f t="shared" si="7"/>
        <v>0</v>
      </c>
      <c r="V348" s="20">
        <f t="shared" si="19"/>
        <v>0</v>
      </c>
      <c r="W348" s="20">
        <f>ROUND(V348*Priority!D11/12,2)</f>
        <v>0</v>
      </c>
      <c r="X348" s="20">
        <f>MIN(V348+W348,Priority!E11)</f>
        <v>0</v>
      </c>
      <c r="Y348" s="20">
        <f>MIN(MAX(0,V348+W348-X348),MAX(0,Overview!$B$11-SUM(I348,N348,S348,X348,AC348,AH348,AM348,AR348,AW348,BB348)-SUM(J348,O348,T348)))</f>
        <v>0</v>
      </c>
      <c r="Z348" s="20">
        <f t="shared" si="8"/>
        <v>0</v>
      </c>
      <c r="AA348" s="20">
        <f t="shared" si="20"/>
        <v>0</v>
      </c>
      <c r="AB348" s="20">
        <f>ROUND(AA348*Priority!D12/12,2)</f>
        <v>0</v>
      </c>
      <c r="AC348" s="20">
        <f>MIN(AA348+AB348,Priority!E12)</f>
        <v>0</v>
      </c>
      <c r="AD348" s="20">
        <f>MIN(MAX(0,AA348+AB348-AC348),MAX(0,Overview!$B$11-SUM(I348,N348,S348,X348,AC348,AH348,AM348,AR348,AW348,BB348)-SUM(J348,O348,T348,Y348)))</f>
        <v>0</v>
      </c>
      <c r="AE348" s="20">
        <f t="shared" si="9"/>
        <v>0</v>
      </c>
      <c r="AF348" s="20">
        <f t="shared" si="21"/>
        <v>0</v>
      </c>
      <c r="AG348" s="20">
        <f>ROUND(AF348*Priority!D13/12,2)</f>
        <v>0</v>
      </c>
      <c r="AH348" s="20">
        <f>MIN(AF348+AG348,Priority!E13)</f>
        <v>0</v>
      </c>
      <c r="AI348" s="20">
        <f>MIN(MAX(0,AF348+AG348-AH348),MAX(0,Overview!$B$11-SUM(I348,N348,S348,X348,AC348,AH348,AM348,AR348,AW348,BB348)-SUM(J348,O348,T348,Y348,AD348)))</f>
        <v>0</v>
      </c>
      <c r="AJ348" s="20">
        <f t="shared" si="10"/>
        <v>0</v>
      </c>
      <c r="AK348" s="20">
        <f t="shared" si="22"/>
        <v>0</v>
      </c>
      <c r="AL348" s="20">
        <f>ROUND(AK348*Priority!D14/12,2)</f>
        <v>0</v>
      </c>
      <c r="AM348" s="20">
        <f>MIN(AK348+AL348,Priority!E14)</f>
        <v>0</v>
      </c>
      <c r="AN348" s="20">
        <f>MIN(MAX(0,AK348+AL348-AM348),MAX(0,Overview!$B$11-SUM(I348,N348,S348,X348,AC348,AH348,AM348,AR348,AW348,BB348)-SUM(J348,O348,T348,Y348,AD348,AI348)))</f>
        <v>0</v>
      </c>
      <c r="AO348" s="20">
        <f t="shared" si="11"/>
        <v>0</v>
      </c>
      <c r="AP348" s="20">
        <f t="shared" si="23"/>
        <v>0</v>
      </c>
      <c r="AQ348" s="20">
        <f>ROUND(AP348*Priority!D15/12,2)</f>
        <v>0</v>
      </c>
      <c r="AR348" s="20">
        <f>MIN(AP348+AQ348,Priority!E15)</f>
        <v>0</v>
      </c>
      <c r="AS348" s="20">
        <f>MIN(MAX(0,AP348+AQ348-AR348),MAX(0,Overview!$B$11-SUM(I348,N348,S348,X348,AC348,AH348,AM348,AR348,AW348,BB348)-SUM(J348,O348,T348,Y348,AD348,AI348,AN348)))</f>
        <v>0</v>
      </c>
      <c r="AT348" s="20">
        <f t="shared" si="12"/>
        <v>0</v>
      </c>
      <c r="AU348" s="20">
        <f t="shared" si="24"/>
        <v>0</v>
      </c>
      <c r="AV348" s="20">
        <f>ROUND(AU348*Priority!D16/12,2)</f>
        <v>0</v>
      </c>
      <c r="AW348" s="20">
        <f>MIN(AU348+AV348,Priority!E16)</f>
        <v>0</v>
      </c>
      <c r="AX348" s="20">
        <f>MIN(MAX(0,AU348+AV348-AW348),MAX(0,Overview!$B$11-SUM(I348,N348,S348,X348,AC348,AH348,AM348,AR348,AW348,BB348)-SUM(J348,O348,T348,Y348,AD348,AI348,AN348,AS348)))</f>
        <v>0</v>
      </c>
      <c r="AY348" s="20">
        <f t="shared" si="13"/>
        <v>0</v>
      </c>
      <c r="AZ348" s="20">
        <f t="shared" si="25"/>
        <v>0</v>
      </c>
      <c r="BA348" s="20">
        <f>ROUND(AZ348*Priority!D17/12,2)</f>
        <v>0</v>
      </c>
      <c r="BB348" s="20">
        <f>MIN(AZ348+BA348,Priority!E17)</f>
        <v>0</v>
      </c>
      <c r="BC348" s="20">
        <f>MIN(MAX(0,AZ348+BA348-BB348),MAX(0,Overview!$B$11-SUM(I348,N348,S348,X348,AC348,AH348,AM348,AR348,AW348,BB348)-SUM(J348,O348,T348,Y348,AD348,AI348,AN348,AS348,AX348)))</f>
        <v>0</v>
      </c>
      <c r="BD348" s="20">
        <f t="shared" si="14"/>
        <v>0</v>
      </c>
    </row>
    <row r="349" ht="22.5" customHeight="1">
      <c r="A349" s="4">
        <v>342.0</v>
      </c>
      <c r="B349" s="20">
        <f t="shared" ref="B349:C349" si="364">SUM(G349,L349,Q349,V349,AA349,AF349,AK349,AP349,AU349,AZ349)</f>
        <v>0</v>
      </c>
      <c r="C349" s="20">
        <f t="shared" si="364"/>
        <v>0</v>
      </c>
      <c r="D349" s="20">
        <f t="shared" si="3"/>
        <v>0</v>
      </c>
      <c r="E349" s="20">
        <f t="shared" si="4"/>
        <v>0</v>
      </c>
      <c r="F349" s="20">
        <f>MAX(0,Overview!$B$11-D349)</f>
        <v>0</v>
      </c>
      <c r="G349" s="20">
        <f t="shared" si="16"/>
        <v>0</v>
      </c>
      <c r="H349" s="20">
        <f>ROUND(G349*Priority!D8/12,2)</f>
        <v>0</v>
      </c>
      <c r="I349" s="20">
        <f>MIN(G349+H349,Priority!E8)</f>
        <v>0</v>
      </c>
      <c r="J349" s="20">
        <f>MIN(MAX(0,G349+H349-I349),MAX(0,Overview!$B$11-SUM(I349,N349,S349,X349,AC349,AH349,AM349,AR349,AW349,BB349)))</f>
        <v>0</v>
      </c>
      <c r="K349" s="20">
        <f t="shared" si="5"/>
        <v>0</v>
      </c>
      <c r="L349" s="20">
        <f t="shared" si="17"/>
        <v>0</v>
      </c>
      <c r="M349" s="20">
        <f>ROUND(L349*Priority!D9/12,2)</f>
        <v>0</v>
      </c>
      <c r="N349" s="20">
        <f>MIN(L349+M349,Priority!E9)</f>
        <v>0</v>
      </c>
      <c r="O349" s="20">
        <f>MIN(MAX(0,L349+M349-N349),MAX(0,Overview!$B$11-SUM(I349,N349,S349,X349,AC349,AH349,AM349,AR349,AW349,BB349)-SUM(J349)))</f>
        <v>0</v>
      </c>
      <c r="P349" s="20">
        <f t="shared" si="6"/>
        <v>0</v>
      </c>
      <c r="Q349" s="20">
        <f t="shared" si="18"/>
        <v>0</v>
      </c>
      <c r="R349" s="20">
        <f>ROUND(Q349*Priority!D10/12,2)</f>
        <v>0</v>
      </c>
      <c r="S349" s="20">
        <f>MIN(Q349+R349,Priority!E10)</f>
        <v>0</v>
      </c>
      <c r="T349" s="20">
        <f>MIN(MAX(0,Q349+R349-S349),MAX(0,Overview!$B$11-SUM(I349,N349,S349,X349,AC349,AH349,AM349,AR349,AW349,BB349)-SUM(J349,O349)))</f>
        <v>0</v>
      </c>
      <c r="U349" s="20">
        <f t="shared" si="7"/>
        <v>0</v>
      </c>
      <c r="V349" s="20">
        <f t="shared" si="19"/>
        <v>0</v>
      </c>
      <c r="W349" s="20">
        <f>ROUND(V349*Priority!D11/12,2)</f>
        <v>0</v>
      </c>
      <c r="X349" s="20">
        <f>MIN(V349+W349,Priority!E11)</f>
        <v>0</v>
      </c>
      <c r="Y349" s="20">
        <f>MIN(MAX(0,V349+W349-X349),MAX(0,Overview!$B$11-SUM(I349,N349,S349,X349,AC349,AH349,AM349,AR349,AW349,BB349)-SUM(J349,O349,T349)))</f>
        <v>0</v>
      </c>
      <c r="Z349" s="20">
        <f t="shared" si="8"/>
        <v>0</v>
      </c>
      <c r="AA349" s="20">
        <f t="shared" si="20"/>
        <v>0</v>
      </c>
      <c r="AB349" s="20">
        <f>ROUND(AA349*Priority!D12/12,2)</f>
        <v>0</v>
      </c>
      <c r="AC349" s="20">
        <f>MIN(AA349+AB349,Priority!E12)</f>
        <v>0</v>
      </c>
      <c r="AD349" s="20">
        <f>MIN(MAX(0,AA349+AB349-AC349),MAX(0,Overview!$B$11-SUM(I349,N349,S349,X349,AC349,AH349,AM349,AR349,AW349,BB349)-SUM(J349,O349,T349,Y349)))</f>
        <v>0</v>
      </c>
      <c r="AE349" s="20">
        <f t="shared" si="9"/>
        <v>0</v>
      </c>
      <c r="AF349" s="20">
        <f t="shared" si="21"/>
        <v>0</v>
      </c>
      <c r="AG349" s="20">
        <f>ROUND(AF349*Priority!D13/12,2)</f>
        <v>0</v>
      </c>
      <c r="AH349" s="20">
        <f>MIN(AF349+AG349,Priority!E13)</f>
        <v>0</v>
      </c>
      <c r="AI349" s="20">
        <f>MIN(MAX(0,AF349+AG349-AH349),MAX(0,Overview!$B$11-SUM(I349,N349,S349,X349,AC349,AH349,AM349,AR349,AW349,BB349)-SUM(J349,O349,T349,Y349,AD349)))</f>
        <v>0</v>
      </c>
      <c r="AJ349" s="20">
        <f t="shared" si="10"/>
        <v>0</v>
      </c>
      <c r="AK349" s="20">
        <f t="shared" si="22"/>
        <v>0</v>
      </c>
      <c r="AL349" s="20">
        <f>ROUND(AK349*Priority!D14/12,2)</f>
        <v>0</v>
      </c>
      <c r="AM349" s="20">
        <f>MIN(AK349+AL349,Priority!E14)</f>
        <v>0</v>
      </c>
      <c r="AN349" s="20">
        <f>MIN(MAX(0,AK349+AL349-AM349),MAX(0,Overview!$B$11-SUM(I349,N349,S349,X349,AC349,AH349,AM349,AR349,AW349,BB349)-SUM(J349,O349,T349,Y349,AD349,AI349)))</f>
        <v>0</v>
      </c>
      <c r="AO349" s="20">
        <f t="shared" si="11"/>
        <v>0</v>
      </c>
      <c r="AP349" s="20">
        <f t="shared" si="23"/>
        <v>0</v>
      </c>
      <c r="AQ349" s="20">
        <f>ROUND(AP349*Priority!D15/12,2)</f>
        <v>0</v>
      </c>
      <c r="AR349" s="20">
        <f>MIN(AP349+AQ349,Priority!E15)</f>
        <v>0</v>
      </c>
      <c r="AS349" s="20">
        <f>MIN(MAX(0,AP349+AQ349-AR349),MAX(0,Overview!$B$11-SUM(I349,N349,S349,X349,AC349,AH349,AM349,AR349,AW349,BB349)-SUM(J349,O349,T349,Y349,AD349,AI349,AN349)))</f>
        <v>0</v>
      </c>
      <c r="AT349" s="20">
        <f t="shared" si="12"/>
        <v>0</v>
      </c>
      <c r="AU349" s="20">
        <f t="shared" si="24"/>
        <v>0</v>
      </c>
      <c r="AV349" s="20">
        <f>ROUND(AU349*Priority!D16/12,2)</f>
        <v>0</v>
      </c>
      <c r="AW349" s="20">
        <f>MIN(AU349+AV349,Priority!E16)</f>
        <v>0</v>
      </c>
      <c r="AX349" s="20">
        <f>MIN(MAX(0,AU349+AV349-AW349),MAX(0,Overview!$B$11-SUM(I349,N349,S349,X349,AC349,AH349,AM349,AR349,AW349,BB349)-SUM(J349,O349,T349,Y349,AD349,AI349,AN349,AS349)))</f>
        <v>0</v>
      </c>
      <c r="AY349" s="20">
        <f t="shared" si="13"/>
        <v>0</v>
      </c>
      <c r="AZ349" s="20">
        <f t="shared" si="25"/>
        <v>0</v>
      </c>
      <c r="BA349" s="20">
        <f>ROUND(AZ349*Priority!D17/12,2)</f>
        <v>0</v>
      </c>
      <c r="BB349" s="20">
        <f>MIN(AZ349+BA349,Priority!E17)</f>
        <v>0</v>
      </c>
      <c r="BC349" s="20">
        <f>MIN(MAX(0,AZ349+BA349-BB349),MAX(0,Overview!$B$11-SUM(I349,N349,S349,X349,AC349,AH349,AM349,AR349,AW349,BB349)-SUM(J349,O349,T349,Y349,AD349,AI349,AN349,AS349,AX349)))</f>
        <v>0</v>
      </c>
      <c r="BD349" s="20">
        <f t="shared" si="14"/>
        <v>0</v>
      </c>
    </row>
    <row r="350" ht="22.5" customHeight="1">
      <c r="A350" s="4">
        <v>343.0</v>
      </c>
      <c r="B350" s="20">
        <f t="shared" ref="B350:C350" si="365">SUM(G350,L350,Q350,V350,AA350,AF350,AK350,AP350,AU350,AZ350)</f>
        <v>0</v>
      </c>
      <c r="C350" s="20">
        <f t="shared" si="365"/>
        <v>0</v>
      </c>
      <c r="D350" s="20">
        <f t="shared" si="3"/>
        <v>0</v>
      </c>
      <c r="E350" s="20">
        <f t="shared" si="4"/>
        <v>0</v>
      </c>
      <c r="F350" s="20">
        <f>MAX(0,Overview!$B$11-D350)</f>
        <v>0</v>
      </c>
      <c r="G350" s="20">
        <f t="shared" si="16"/>
        <v>0</v>
      </c>
      <c r="H350" s="20">
        <f>ROUND(G350*Priority!D8/12,2)</f>
        <v>0</v>
      </c>
      <c r="I350" s="20">
        <f>MIN(G350+H350,Priority!E8)</f>
        <v>0</v>
      </c>
      <c r="J350" s="20">
        <f>MIN(MAX(0,G350+H350-I350),MAX(0,Overview!$B$11-SUM(I350,N350,S350,X350,AC350,AH350,AM350,AR350,AW350,BB350)))</f>
        <v>0</v>
      </c>
      <c r="K350" s="20">
        <f t="shared" si="5"/>
        <v>0</v>
      </c>
      <c r="L350" s="20">
        <f t="shared" si="17"/>
        <v>0</v>
      </c>
      <c r="M350" s="20">
        <f>ROUND(L350*Priority!D9/12,2)</f>
        <v>0</v>
      </c>
      <c r="N350" s="20">
        <f>MIN(L350+M350,Priority!E9)</f>
        <v>0</v>
      </c>
      <c r="O350" s="20">
        <f>MIN(MAX(0,L350+M350-N350),MAX(0,Overview!$B$11-SUM(I350,N350,S350,X350,AC350,AH350,AM350,AR350,AW350,BB350)-SUM(J350)))</f>
        <v>0</v>
      </c>
      <c r="P350" s="20">
        <f t="shared" si="6"/>
        <v>0</v>
      </c>
      <c r="Q350" s="20">
        <f t="shared" si="18"/>
        <v>0</v>
      </c>
      <c r="R350" s="20">
        <f>ROUND(Q350*Priority!D10/12,2)</f>
        <v>0</v>
      </c>
      <c r="S350" s="20">
        <f>MIN(Q350+R350,Priority!E10)</f>
        <v>0</v>
      </c>
      <c r="T350" s="20">
        <f>MIN(MAX(0,Q350+R350-S350),MAX(0,Overview!$B$11-SUM(I350,N350,S350,X350,AC350,AH350,AM350,AR350,AW350,BB350)-SUM(J350,O350)))</f>
        <v>0</v>
      </c>
      <c r="U350" s="20">
        <f t="shared" si="7"/>
        <v>0</v>
      </c>
      <c r="V350" s="20">
        <f t="shared" si="19"/>
        <v>0</v>
      </c>
      <c r="W350" s="20">
        <f>ROUND(V350*Priority!D11/12,2)</f>
        <v>0</v>
      </c>
      <c r="X350" s="20">
        <f>MIN(V350+W350,Priority!E11)</f>
        <v>0</v>
      </c>
      <c r="Y350" s="20">
        <f>MIN(MAX(0,V350+W350-X350),MAX(0,Overview!$B$11-SUM(I350,N350,S350,X350,AC350,AH350,AM350,AR350,AW350,BB350)-SUM(J350,O350,T350)))</f>
        <v>0</v>
      </c>
      <c r="Z350" s="20">
        <f t="shared" si="8"/>
        <v>0</v>
      </c>
      <c r="AA350" s="20">
        <f t="shared" si="20"/>
        <v>0</v>
      </c>
      <c r="AB350" s="20">
        <f>ROUND(AA350*Priority!D12/12,2)</f>
        <v>0</v>
      </c>
      <c r="AC350" s="20">
        <f>MIN(AA350+AB350,Priority!E12)</f>
        <v>0</v>
      </c>
      <c r="AD350" s="20">
        <f>MIN(MAX(0,AA350+AB350-AC350),MAX(0,Overview!$B$11-SUM(I350,N350,S350,X350,AC350,AH350,AM350,AR350,AW350,BB350)-SUM(J350,O350,T350,Y350)))</f>
        <v>0</v>
      </c>
      <c r="AE350" s="20">
        <f t="shared" si="9"/>
        <v>0</v>
      </c>
      <c r="AF350" s="20">
        <f t="shared" si="21"/>
        <v>0</v>
      </c>
      <c r="AG350" s="20">
        <f>ROUND(AF350*Priority!D13/12,2)</f>
        <v>0</v>
      </c>
      <c r="AH350" s="20">
        <f>MIN(AF350+AG350,Priority!E13)</f>
        <v>0</v>
      </c>
      <c r="AI350" s="20">
        <f>MIN(MAX(0,AF350+AG350-AH350),MAX(0,Overview!$B$11-SUM(I350,N350,S350,X350,AC350,AH350,AM350,AR350,AW350,BB350)-SUM(J350,O350,T350,Y350,AD350)))</f>
        <v>0</v>
      </c>
      <c r="AJ350" s="20">
        <f t="shared" si="10"/>
        <v>0</v>
      </c>
      <c r="AK350" s="20">
        <f t="shared" si="22"/>
        <v>0</v>
      </c>
      <c r="AL350" s="20">
        <f>ROUND(AK350*Priority!D14/12,2)</f>
        <v>0</v>
      </c>
      <c r="AM350" s="20">
        <f>MIN(AK350+AL350,Priority!E14)</f>
        <v>0</v>
      </c>
      <c r="AN350" s="20">
        <f>MIN(MAX(0,AK350+AL350-AM350),MAX(0,Overview!$B$11-SUM(I350,N350,S350,X350,AC350,AH350,AM350,AR350,AW350,BB350)-SUM(J350,O350,T350,Y350,AD350,AI350)))</f>
        <v>0</v>
      </c>
      <c r="AO350" s="20">
        <f t="shared" si="11"/>
        <v>0</v>
      </c>
      <c r="AP350" s="20">
        <f t="shared" si="23"/>
        <v>0</v>
      </c>
      <c r="AQ350" s="20">
        <f>ROUND(AP350*Priority!D15/12,2)</f>
        <v>0</v>
      </c>
      <c r="AR350" s="20">
        <f>MIN(AP350+AQ350,Priority!E15)</f>
        <v>0</v>
      </c>
      <c r="AS350" s="20">
        <f>MIN(MAX(0,AP350+AQ350-AR350),MAX(0,Overview!$B$11-SUM(I350,N350,S350,X350,AC350,AH350,AM350,AR350,AW350,BB350)-SUM(J350,O350,T350,Y350,AD350,AI350,AN350)))</f>
        <v>0</v>
      </c>
      <c r="AT350" s="20">
        <f t="shared" si="12"/>
        <v>0</v>
      </c>
      <c r="AU350" s="20">
        <f t="shared" si="24"/>
        <v>0</v>
      </c>
      <c r="AV350" s="20">
        <f>ROUND(AU350*Priority!D16/12,2)</f>
        <v>0</v>
      </c>
      <c r="AW350" s="20">
        <f>MIN(AU350+AV350,Priority!E16)</f>
        <v>0</v>
      </c>
      <c r="AX350" s="20">
        <f>MIN(MAX(0,AU350+AV350-AW350),MAX(0,Overview!$B$11-SUM(I350,N350,S350,X350,AC350,AH350,AM350,AR350,AW350,BB350)-SUM(J350,O350,T350,Y350,AD350,AI350,AN350,AS350)))</f>
        <v>0</v>
      </c>
      <c r="AY350" s="20">
        <f t="shared" si="13"/>
        <v>0</v>
      </c>
      <c r="AZ350" s="20">
        <f t="shared" si="25"/>
        <v>0</v>
      </c>
      <c r="BA350" s="20">
        <f>ROUND(AZ350*Priority!D17/12,2)</f>
        <v>0</v>
      </c>
      <c r="BB350" s="20">
        <f>MIN(AZ350+BA350,Priority!E17)</f>
        <v>0</v>
      </c>
      <c r="BC350" s="20">
        <f>MIN(MAX(0,AZ350+BA350-BB350),MAX(0,Overview!$B$11-SUM(I350,N350,S350,X350,AC350,AH350,AM350,AR350,AW350,BB350)-SUM(J350,O350,T350,Y350,AD350,AI350,AN350,AS350,AX350)))</f>
        <v>0</v>
      </c>
      <c r="BD350" s="20">
        <f t="shared" si="14"/>
        <v>0</v>
      </c>
    </row>
    <row r="351" ht="22.5" customHeight="1">
      <c r="A351" s="4">
        <v>344.0</v>
      </c>
      <c r="B351" s="20">
        <f t="shared" ref="B351:C351" si="366">SUM(G351,L351,Q351,V351,AA351,AF351,AK351,AP351,AU351,AZ351)</f>
        <v>0</v>
      </c>
      <c r="C351" s="20">
        <f t="shared" si="366"/>
        <v>0</v>
      </c>
      <c r="D351" s="20">
        <f t="shared" si="3"/>
        <v>0</v>
      </c>
      <c r="E351" s="20">
        <f t="shared" si="4"/>
        <v>0</v>
      </c>
      <c r="F351" s="20">
        <f>MAX(0,Overview!$B$11-D351)</f>
        <v>0</v>
      </c>
      <c r="G351" s="20">
        <f t="shared" si="16"/>
        <v>0</v>
      </c>
      <c r="H351" s="20">
        <f>ROUND(G351*Priority!D8/12,2)</f>
        <v>0</v>
      </c>
      <c r="I351" s="20">
        <f>MIN(G351+H351,Priority!E8)</f>
        <v>0</v>
      </c>
      <c r="J351" s="20">
        <f>MIN(MAX(0,G351+H351-I351),MAX(0,Overview!$B$11-SUM(I351,N351,S351,X351,AC351,AH351,AM351,AR351,AW351,BB351)))</f>
        <v>0</v>
      </c>
      <c r="K351" s="20">
        <f t="shared" si="5"/>
        <v>0</v>
      </c>
      <c r="L351" s="20">
        <f t="shared" si="17"/>
        <v>0</v>
      </c>
      <c r="M351" s="20">
        <f>ROUND(L351*Priority!D9/12,2)</f>
        <v>0</v>
      </c>
      <c r="N351" s="20">
        <f>MIN(L351+M351,Priority!E9)</f>
        <v>0</v>
      </c>
      <c r="O351" s="20">
        <f>MIN(MAX(0,L351+M351-N351),MAX(0,Overview!$B$11-SUM(I351,N351,S351,X351,AC351,AH351,AM351,AR351,AW351,BB351)-SUM(J351)))</f>
        <v>0</v>
      </c>
      <c r="P351" s="20">
        <f t="shared" si="6"/>
        <v>0</v>
      </c>
      <c r="Q351" s="20">
        <f t="shared" si="18"/>
        <v>0</v>
      </c>
      <c r="R351" s="20">
        <f>ROUND(Q351*Priority!D10/12,2)</f>
        <v>0</v>
      </c>
      <c r="S351" s="20">
        <f>MIN(Q351+R351,Priority!E10)</f>
        <v>0</v>
      </c>
      <c r="T351" s="20">
        <f>MIN(MAX(0,Q351+R351-S351),MAX(0,Overview!$B$11-SUM(I351,N351,S351,X351,AC351,AH351,AM351,AR351,AW351,BB351)-SUM(J351,O351)))</f>
        <v>0</v>
      </c>
      <c r="U351" s="20">
        <f t="shared" si="7"/>
        <v>0</v>
      </c>
      <c r="V351" s="20">
        <f t="shared" si="19"/>
        <v>0</v>
      </c>
      <c r="W351" s="20">
        <f>ROUND(V351*Priority!D11/12,2)</f>
        <v>0</v>
      </c>
      <c r="X351" s="20">
        <f>MIN(V351+W351,Priority!E11)</f>
        <v>0</v>
      </c>
      <c r="Y351" s="20">
        <f>MIN(MAX(0,V351+W351-X351),MAX(0,Overview!$B$11-SUM(I351,N351,S351,X351,AC351,AH351,AM351,AR351,AW351,BB351)-SUM(J351,O351,T351)))</f>
        <v>0</v>
      </c>
      <c r="Z351" s="20">
        <f t="shared" si="8"/>
        <v>0</v>
      </c>
      <c r="AA351" s="20">
        <f t="shared" si="20"/>
        <v>0</v>
      </c>
      <c r="AB351" s="20">
        <f>ROUND(AA351*Priority!D12/12,2)</f>
        <v>0</v>
      </c>
      <c r="AC351" s="20">
        <f>MIN(AA351+AB351,Priority!E12)</f>
        <v>0</v>
      </c>
      <c r="AD351" s="20">
        <f>MIN(MAX(0,AA351+AB351-AC351),MAX(0,Overview!$B$11-SUM(I351,N351,S351,X351,AC351,AH351,AM351,AR351,AW351,BB351)-SUM(J351,O351,T351,Y351)))</f>
        <v>0</v>
      </c>
      <c r="AE351" s="20">
        <f t="shared" si="9"/>
        <v>0</v>
      </c>
      <c r="AF351" s="20">
        <f t="shared" si="21"/>
        <v>0</v>
      </c>
      <c r="AG351" s="20">
        <f>ROUND(AF351*Priority!D13/12,2)</f>
        <v>0</v>
      </c>
      <c r="AH351" s="20">
        <f>MIN(AF351+AG351,Priority!E13)</f>
        <v>0</v>
      </c>
      <c r="AI351" s="20">
        <f>MIN(MAX(0,AF351+AG351-AH351),MAX(0,Overview!$B$11-SUM(I351,N351,S351,X351,AC351,AH351,AM351,AR351,AW351,BB351)-SUM(J351,O351,T351,Y351,AD351)))</f>
        <v>0</v>
      </c>
      <c r="AJ351" s="20">
        <f t="shared" si="10"/>
        <v>0</v>
      </c>
      <c r="AK351" s="20">
        <f t="shared" si="22"/>
        <v>0</v>
      </c>
      <c r="AL351" s="20">
        <f>ROUND(AK351*Priority!D14/12,2)</f>
        <v>0</v>
      </c>
      <c r="AM351" s="20">
        <f>MIN(AK351+AL351,Priority!E14)</f>
        <v>0</v>
      </c>
      <c r="AN351" s="20">
        <f>MIN(MAX(0,AK351+AL351-AM351),MAX(0,Overview!$B$11-SUM(I351,N351,S351,X351,AC351,AH351,AM351,AR351,AW351,BB351)-SUM(J351,O351,T351,Y351,AD351,AI351)))</f>
        <v>0</v>
      </c>
      <c r="AO351" s="20">
        <f t="shared" si="11"/>
        <v>0</v>
      </c>
      <c r="AP351" s="20">
        <f t="shared" si="23"/>
        <v>0</v>
      </c>
      <c r="AQ351" s="20">
        <f>ROUND(AP351*Priority!D15/12,2)</f>
        <v>0</v>
      </c>
      <c r="AR351" s="20">
        <f>MIN(AP351+AQ351,Priority!E15)</f>
        <v>0</v>
      </c>
      <c r="AS351" s="20">
        <f>MIN(MAX(0,AP351+AQ351-AR351),MAX(0,Overview!$B$11-SUM(I351,N351,S351,X351,AC351,AH351,AM351,AR351,AW351,BB351)-SUM(J351,O351,T351,Y351,AD351,AI351,AN351)))</f>
        <v>0</v>
      </c>
      <c r="AT351" s="20">
        <f t="shared" si="12"/>
        <v>0</v>
      </c>
      <c r="AU351" s="20">
        <f t="shared" si="24"/>
        <v>0</v>
      </c>
      <c r="AV351" s="20">
        <f>ROUND(AU351*Priority!D16/12,2)</f>
        <v>0</v>
      </c>
      <c r="AW351" s="20">
        <f>MIN(AU351+AV351,Priority!E16)</f>
        <v>0</v>
      </c>
      <c r="AX351" s="20">
        <f>MIN(MAX(0,AU351+AV351-AW351),MAX(0,Overview!$B$11-SUM(I351,N351,S351,X351,AC351,AH351,AM351,AR351,AW351,BB351)-SUM(J351,O351,T351,Y351,AD351,AI351,AN351,AS351)))</f>
        <v>0</v>
      </c>
      <c r="AY351" s="20">
        <f t="shared" si="13"/>
        <v>0</v>
      </c>
      <c r="AZ351" s="20">
        <f t="shared" si="25"/>
        <v>0</v>
      </c>
      <c r="BA351" s="20">
        <f>ROUND(AZ351*Priority!D17/12,2)</f>
        <v>0</v>
      </c>
      <c r="BB351" s="20">
        <f>MIN(AZ351+BA351,Priority!E17)</f>
        <v>0</v>
      </c>
      <c r="BC351" s="20">
        <f>MIN(MAX(0,AZ351+BA351-BB351),MAX(0,Overview!$B$11-SUM(I351,N351,S351,X351,AC351,AH351,AM351,AR351,AW351,BB351)-SUM(J351,O351,T351,Y351,AD351,AI351,AN351,AS351,AX351)))</f>
        <v>0</v>
      </c>
      <c r="BD351" s="20">
        <f t="shared" si="14"/>
        <v>0</v>
      </c>
    </row>
    <row r="352" ht="22.5" customHeight="1">
      <c r="A352" s="4">
        <v>345.0</v>
      </c>
      <c r="B352" s="20">
        <f t="shared" ref="B352:C352" si="367">SUM(G352,L352,Q352,V352,AA352,AF352,AK352,AP352,AU352,AZ352)</f>
        <v>0</v>
      </c>
      <c r="C352" s="20">
        <f t="shared" si="367"/>
        <v>0</v>
      </c>
      <c r="D352" s="20">
        <f t="shared" si="3"/>
        <v>0</v>
      </c>
      <c r="E352" s="20">
        <f t="shared" si="4"/>
        <v>0</v>
      </c>
      <c r="F352" s="20">
        <f>MAX(0,Overview!$B$11-D352)</f>
        <v>0</v>
      </c>
      <c r="G352" s="20">
        <f t="shared" si="16"/>
        <v>0</v>
      </c>
      <c r="H352" s="20">
        <f>ROUND(G352*Priority!D8/12,2)</f>
        <v>0</v>
      </c>
      <c r="I352" s="20">
        <f>MIN(G352+H352,Priority!E8)</f>
        <v>0</v>
      </c>
      <c r="J352" s="20">
        <f>MIN(MAX(0,G352+H352-I352),MAX(0,Overview!$B$11-SUM(I352,N352,S352,X352,AC352,AH352,AM352,AR352,AW352,BB352)))</f>
        <v>0</v>
      </c>
      <c r="K352" s="20">
        <f t="shared" si="5"/>
        <v>0</v>
      </c>
      <c r="L352" s="20">
        <f t="shared" si="17"/>
        <v>0</v>
      </c>
      <c r="M352" s="20">
        <f>ROUND(L352*Priority!D9/12,2)</f>
        <v>0</v>
      </c>
      <c r="N352" s="20">
        <f>MIN(L352+M352,Priority!E9)</f>
        <v>0</v>
      </c>
      <c r="O352" s="20">
        <f>MIN(MAX(0,L352+M352-N352),MAX(0,Overview!$B$11-SUM(I352,N352,S352,X352,AC352,AH352,AM352,AR352,AW352,BB352)-SUM(J352)))</f>
        <v>0</v>
      </c>
      <c r="P352" s="20">
        <f t="shared" si="6"/>
        <v>0</v>
      </c>
      <c r="Q352" s="20">
        <f t="shared" si="18"/>
        <v>0</v>
      </c>
      <c r="R352" s="20">
        <f>ROUND(Q352*Priority!D10/12,2)</f>
        <v>0</v>
      </c>
      <c r="S352" s="20">
        <f>MIN(Q352+R352,Priority!E10)</f>
        <v>0</v>
      </c>
      <c r="T352" s="20">
        <f>MIN(MAX(0,Q352+R352-S352),MAX(0,Overview!$B$11-SUM(I352,N352,S352,X352,AC352,AH352,AM352,AR352,AW352,BB352)-SUM(J352,O352)))</f>
        <v>0</v>
      </c>
      <c r="U352" s="20">
        <f t="shared" si="7"/>
        <v>0</v>
      </c>
      <c r="V352" s="20">
        <f t="shared" si="19"/>
        <v>0</v>
      </c>
      <c r="W352" s="20">
        <f>ROUND(V352*Priority!D11/12,2)</f>
        <v>0</v>
      </c>
      <c r="X352" s="20">
        <f>MIN(V352+W352,Priority!E11)</f>
        <v>0</v>
      </c>
      <c r="Y352" s="20">
        <f>MIN(MAX(0,V352+W352-X352),MAX(0,Overview!$B$11-SUM(I352,N352,S352,X352,AC352,AH352,AM352,AR352,AW352,BB352)-SUM(J352,O352,T352)))</f>
        <v>0</v>
      </c>
      <c r="Z352" s="20">
        <f t="shared" si="8"/>
        <v>0</v>
      </c>
      <c r="AA352" s="20">
        <f t="shared" si="20"/>
        <v>0</v>
      </c>
      <c r="AB352" s="20">
        <f>ROUND(AA352*Priority!D12/12,2)</f>
        <v>0</v>
      </c>
      <c r="AC352" s="20">
        <f>MIN(AA352+AB352,Priority!E12)</f>
        <v>0</v>
      </c>
      <c r="AD352" s="20">
        <f>MIN(MAX(0,AA352+AB352-AC352),MAX(0,Overview!$B$11-SUM(I352,N352,S352,X352,AC352,AH352,AM352,AR352,AW352,BB352)-SUM(J352,O352,T352,Y352)))</f>
        <v>0</v>
      </c>
      <c r="AE352" s="20">
        <f t="shared" si="9"/>
        <v>0</v>
      </c>
      <c r="AF352" s="20">
        <f t="shared" si="21"/>
        <v>0</v>
      </c>
      <c r="AG352" s="20">
        <f>ROUND(AF352*Priority!D13/12,2)</f>
        <v>0</v>
      </c>
      <c r="AH352" s="20">
        <f>MIN(AF352+AG352,Priority!E13)</f>
        <v>0</v>
      </c>
      <c r="AI352" s="20">
        <f>MIN(MAX(0,AF352+AG352-AH352),MAX(0,Overview!$B$11-SUM(I352,N352,S352,X352,AC352,AH352,AM352,AR352,AW352,BB352)-SUM(J352,O352,T352,Y352,AD352)))</f>
        <v>0</v>
      </c>
      <c r="AJ352" s="20">
        <f t="shared" si="10"/>
        <v>0</v>
      </c>
      <c r="AK352" s="20">
        <f t="shared" si="22"/>
        <v>0</v>
      </c>
      <c r="AL352" s="20">
        <f>ROUND(AK352*Priority!D14/12,2)</f>
        <v>0</v>
      </c>
      <c r="AM352" s="20">
        <f>MIN(AK352+AL352,Priority!E14)</f>
        <v>0</v>
      </c>
      <c r="AN352" s="20">
        <f>MIN(MAX(0,AK352+AL352-AM352),MAX(0,Overview!$B$11-SUM(I352,N352,S352,X352,AC352,AH352,AM352,AR352,AW352,BB352)-SUM(J352,O352,T352,Y352,AD352,AI352)))</f>
        <v>0</v>
      </c>
      <c r="AO352" s="20">
        <f t="shared" si="11"/>
        <v>0</v>
      </c>
      <c r="AP352" s="20">
        <f t="shared" si="23"/>
        <v>0</v>
      </c>
      <c r="AQ352" s="20">
        <f>ROUND(AP352*Priority!D15/12,2)</f>
        <v>0</v>
      </c>
      <c r="AR352" s="20">
        <f>MIN(AP352+AQ352,Priority!E15)</f>
        <v>0</v>
      </c>
      <c r="AS352" s="20">
        <f>MIN(MAX(0,AP352+AQ352-AR352),MAX(0,Overview!$B$11-SUM(I352,N352,S352,X352,AC352,AH352,AM352,AR352,AW352,BB352)-SUM(J352,O352,T352,Y352,AD352,AI352,AN352)))</f>
        <v>0</v>
      </c>
      <c r="AT352" s="20">
        <f t="shared" si="12"/>
        <v>0</v>
      </c>
      <c r="AU352" s="20">
        <f t="shared" si="24"/>
        <v>0</v>
      </c>
      <c r="AV352" s="20">
        <f>ROUND(AU352*Priority!D16/12,2)</f>
        <v>0</v>
      </c>
      <c r="AW352" s="20">
        <f>MIN(AU352+AV352,Priority!E16)</f>
        <v>0</v>
      </c>
      <c r="AX352" s="20">
        <f>MIN(MAX(0,AU352+AV352-AW352),MAX(0,Overview!$B$11-SUM(I352,N352,S352,X352,AC352,AH352,AM352,AR352,AW352,BB352)-SUM(J352,O352,T352,Y352,AD352,AI352,AN352,AS352)))</f>
        <v>0</v>
      </c>
      <c r="AY352" s="20">
        <f t="shared" si="13"/>
        <v>0</v>
      </c>
      <c r="AZ352" s="20">
        <f t="shared" si="25"/>
        <v>0</v>
      </c>
      <c r="BA352" s="20">
        <f>ROUND(AZ352*Priority!D17/12,2)</f>
        <v>0</v>
      </c>
      <c r="BB352" s="20">
        <f>MIN(AZ352+BA352,Priority!E17)</f>
        <v>0</v>
      </c>
      <c r="BC352" s="20">
        <f>MIN(MAX(0,AZ352+BA352-BB352),MAX(0,Overview!$B$11-SUM(I352,N352,S352,X352,AC352,AH352,AM352,AR352,AW352,BB352)-SUM(J352,O352,T352,Y352,AD352,AI352,AN352,AS352,AX352)))</f>
        <v>0</v>
      </c>
      <c r="BD352" s="20">
        <f t="shared" si="14"/>
        <v>0</v>
      </c>
    </row>
    <row r="353" ht="22.5" customHeight="1">
      <c r="A353" s="4">
        <v>346.0</v>
      </c>
      <c r="B353" s="20">
        <f t="shared" ref="B353:C353" si="368">SUM(G353,L353,Q353,V353,AA353,AF353,AK353,AP353,AU353,AZ353)</f>
        <v>0</v>
      </c>
      <c r="C353" s="20">
        <f t="shared" si="368"/>
        <v>0</v>
      </c>
      <c r="D353" s="20">
        <f t="shared" si="3"/>
        <v>0</v>
      </c>
      <c r="E353" s="20">
        <f t="shared" si="4"/>
        <v>0</v>
      </c>
      <c r="F353" s="20">
        <f>MAX(0,Overview!$B$11-D353)</f>
        <v>0</v>
      </c>
      <c r="G353" s="20">
        <f t="shared" si="16"/>
        <v>0</v>
      </c>
      <c r="H353" s="20">
        <f>ROUND(G353*Priority!D8/12,2)</f>
        <v>0</v>
      </c>
      <c r="I353" s="20">
        <f>MIN(G353+H353,Priority!E8)</f>
        <v>0</v>
      </c>
      <c r="J353" s="20">
        <f>MIN(MAX(0,G353+H353-I353),MAX(0,Overview!$B$11-SUM(I353,N353,S353,X353,AC353,AH353,AM353,AR353,AW353,BB353)))</f>
        <v>0</v>
      </c>
      <c r="K353" s="20">
        <f t="shared" si="5"/>
        <v>0</v>
      </c>
      <c r="L353" s="20">
        <f t="shared" si="17"/>
        <v>0</v>
      </c>
      <c r="M353" s="20">
        <f>ROUND(L353*Priority!D9/12,2)</f>
        <v>0</v>
      </c>
      <c r="N353" s="20">
        <f>MIN(L353+M353,Priority!E9)</f>
        <v>0</v>
      </c>
      <c r="O353" s="20">
        <f>MIN(MAX(0,L353+M353-N353),MAX(0,Overview!$B$11-SUM(I353,N353,S353,X353,AC353,AH353,AM353,AR353,AW353,BB353)-SUM(J353)))</f>
        <v>0</v>
      </c>
      <c r="P353" s="20">
        <f t="shared" si="6"/>
        <v>0</v>
      </c>
      <c r="Q353" s="20">
        <f t="shared" si="18"/>
        <v>0</v>
      </c>
      <c r="R353" s="20">
        <f>ROUND(Q353*Priority!D10/12,2)</f>
        <v>0</v>
      </c>
      <c r="S353" s="20">
        <f>MIN(Q353+R353,Priority!E10)</f>
        <v>0</v>
      </c>
      <c r="T353" s="20">
        <f>MIN(MAX(0,Q353+R353-S353),MAX(0,Overview!$B$11-SUM(I353,N353,S353,X353,AC353,AH353,AM353,AR353,AW353,BB353)-SUM(J353,O353)))</f>
        <v>0</v>
      </c>
      <c r="U353" s="20">
        <f t="shared" si="7"/>
        <v>0</v>
      </c>
      <c r="V353" s="20">
        <f t="shared" si="19"/>
        <v>0</v>
      </c>
      <c r="W353" s="20">
        <f>ROUND(V353*Priority!D11/12,2)</f>
        <v>0</v>
      </c>
      <c r="X353" s="20">
        <f>MIN(V353+W353,Priority!E11)</f>
        <v>0</v>
      </c>
      <c r="Y353" s="20">
        <f>MIN(MAX(0,V353+W353-X353),MAX(0,Overview!$B$11-SUM(I353,N353,S353,X353,AC353,AH353,AM353,AR353,AW353,BB353)-SUM(J353,O353,T353)))</f>
        <v>0</v>
      </c>
      <c r="Z353" s="20">
        <f t="shared" si="8"/>
        <v>0</v>
      </c>
      <c r="AA353" s="20">
        <f t="shared" si="20"/>
        <v>0</v>
      </c>
      <c r="AB353" s="20">
        <f>ROUND(AA353*Priority!D12/12,2)</f>
        <v>0</v>
      </c>
      <c r="AC353" s="20">
        <f>MIN(AA353+AB353,Priority!E12)</f>
        <v>0</v>
      </c>
      <c r="AD353" s="20">
        <f>MIN(MAX(0,AA353+AB353-AC353),MAX(0,Overview!$B$11-SUM(I353,N353,S353,X353,AC353,AH353,AM353,AR353,AW353,BB353)-SUM(J353,O353,T353,Y353)))</f>
        <v>0</v>
      </c>
      <c r="AE353" s="20">
        <f t="shared" si="9"/>
        <v>0</v>
      </c>
      <c r="AF353" s="20">
        <f t="shared" si="21"/>
        <v>0</v>
      </c>
      <c r="AG353" s="20">
        <f>ROUND(AF353*Priority!D13/12,2)</f>
        <v>0</v>
      </c>
      <c r="AH353" s="20">
        <f>MIN(AF353+AG353,Priority!E13)</f>
        <v>0</v>
      </c>
      <c r="AI353" s="20">
        <f>MIN(MAX(0,AF353+AG353-AH353),MAX(0,Overview!$B$11-SUM(I353,N353,S353,X353,AC353,AH353,AM353,AR353,AW353,BB353)-SUM(J353,O353,T353,Y353,AD353)))</f>
        <v>0</v>
      </c>
      <c r="AJ353" s="20">
        <f t="shared" si="10"/>
        <v>0</v>
      </c>
      <c r="AK353" s="20">
        <f t="shared" si="22"/>
        <v>0</v>
      </c>
      <c r="AL353" s="20">
        <f>ROUND(AK353*Priority!D14/12,2)</f>
        <v>0</v>
      </c>
      <c r="AM353" s="20">
        <f>MIN(AK353+AL353,Priority!E14)</f>
        <v>0</v>
      </c>
      <c r="AN353" s="20">
        <f>MIN(MAX(0,AK353+AL353-AM353),MAX(0,Overview!$B$11-SUM(I353,N353,S353,X353,AC353,AH353,AM353,AR353,AW353,BB353)-SUM(J353,O353,T353,Y353,AD353,AI353)))</f>
        <v>0</v>
      </c>
      <c r="AO353" s="20">
        <f t="shared" si="11"/>
        <v>0</v>
      </c>
      <c r="AP353" s="20">
        <f t="shared" si="23"/>
        <v>0</v>
      </c>
      <c r="AQ353" s="20">
        <f>ROUND(AP353*Priority!D15/12,2)</f>
        <v>0</v>
      </c>
      <c r="AR353" s="20">
        <f>MIN(AP353+AQ353,Priority!E15)</f>
        <v>0</v>
      </c>
      <c r="AS353" s="20">
        <f>MIN(MAX(0,AP353+AQ353-AR353),MAX(0,Overview!$B$11-SUM(I353,N353,S353,X353,AC353,AH353,AM353,AR353,AW353,BB353)-SUM(J353,O353,T353,Y353,AD353,AI353,AN353)))</f>
        <v>0</v>
      </c>
      <c r="AT353" s="20">
        <f t="shared" si="12"/>
        <v>0</v>
      </c>
      <c r="AU353" s="20">
        <f t="shared" si="24"/>
        <v>0</v>
      </c>
      <c r="AV353" s="20">
        <f>ROUND(AU353*Priority!D16/12,2)</f>
        <v>0</v>
      </c>
      <c r="AW353" s="20">
        <f>MIN(AU353+AV353,Priority!E16)</f>
        <v>0</v>
      </c>
      <c r="AX353" s="20">
        <f>MIN(MAX(0,AU353+AV353-AW353),MAX(0,Overview!$B$11-SUM(I353,N353,S353,X353,AC353,AH353,AM353,AR353,AW353,BB353)-SUM(J353,O353,T353,Y353,AD353,AI353,AN353,AS353)))</f>
        <v>0</v>
      </c>
      <c r="AY353" s="20">
        <f t="shared" si="13"/>
        <v>0</v>
      </c>
      <c r="AZ353" s="20">
        <f t="shared" si="25"/>
        <v>0</v>
      </c>
      <c r="BA353" s="20">
        <f>ROUND(AZ353*Priority!D17/12,2)</f>
        <v>0</v>
      </c>
      <c r="BB353" s="20">
        <f>MIN(AZ353+BA353,Priority!E17)</f>
        <v>0</v>
      </c>
      <c r="BC353" s="20">
        <f>MIN(MAX(0,AZ353+BA353-BB353),MAX(0,Overview!$B$11-SUM(I353,N353,S353,X353,AC353,AH353,AM353,AR353,AW353,BB353)-SUM(J353,O353,T353,Y353,AD353,AI353,AN353,AS353,AX353)))</f>
        <v>0</v>
      </c>
      <c r="BD353" s="20">
        <f t="shared" si="14"/>
        <v>0</v>
      </c>
    </row>
    <row r="354" ht="22.5" customHeight="1">
      <c r="A354" s="4">
        <v>347.0</v>
      </c>
      <c r="B354" s="20">
        <f t="shared" ref="B354:C354" si="369">SUM(G354,L354,Q354,V354,AA354,AF354,AK354,AP354,AU354,AZ354)</f>
        <v>0</v>
      </c>
      <c r="C354" s="20">
        <f t="shared" si="369"/>
        <v>0</v>
      </c>
      <c r="D354" s="20">
        <f t="shared" si="3"/>
        <v>0</v>
      </c>
      <c r="E354" s="20">
        <f t="shared" si="4"/>
        <v>0</v>
      </c>
      <c r="F354" s="20">
        <f>MAX(0,Overview!$B$11-D354)</f>
        <v>0</v>
      </c>
      <c r="G354" s="20">
        <f t="shared" si="16"/>
        <v>0</v>
      </c>
      <c r="H354" s="20">
        <f>ROUND(G354*Priority!D8/12,2)</f>
        <v>0</v>
      </c>
      <c r="I354" s="20">
        <f>MIN(G354+H354,Priority!E8)</f>
        <v>0</v>
      </c>
      <c r="J354" s="20">
        <f>MIN(MAX(0,G354+H354-I354),MAX(0,Overview!$B$11-SUM(I354,N354,S354,X354,AC354,AH354,AM354,AR354,AW354,BB354)))</f>
        <v>0</v>
      </c>
      <c r="K354" s="20">
        <f t="shared" si="5"/>
        <v>0</v>
      </c>
      <c r="L354" s="20">
        <f t="shared" si="17"/>
        <v>0</v>
      </c>
      <c r="M354" s="20">
        <f>ROUND(L354*Priority!D9/12,2)</f>
        <v>0</v>
      </c>
      <c r="N354" s="20">
        <f>MIN(L354+M354,Priority!E9)</f>
        <v>0</v>
      </c>
      <c r="O354" s="20">
        <f>MIN(MAX(0,L354+M354-N354),MAX(0,Overview!$B$11-SUM(I354,N354,S354,X354,AC354,AH354,AM354,AR354,AW354,BB354)-SUM(J354)))</f>
        <v>0</v>
      </c>
      <c r="P354" s="20">
        <f t="shared" si="6"/>
        <v>0</v>
      </c>
      <c r="Q354" s="20">
        <f t="shared" si="18"/>
        <v>0</v>
      </c>
      <c r="R354" s="20">
        <f>ROUND(Q354*Priority!D10/12,2)</f>
        <v>0</v>
      </c>
      <c r="S354" s="20">
        <f>MIN(Q354+R354,Priority!E10)</f>
        <v>0</v>
      </c>
      <c r="T354" s="20">
        <f>MIN(MAX(0,Q354+R354-S354),MAX(0,Overview!$B$11-SUM(I354,N354,S354,X354,AC354,AH354,AM354,AR354,AW354,BB354)-SUM(J354,O354)))</f>
        <v>0</v>
      </c>
      <c r="U354" s="20">
        <f t="shared" si="7"/>
        <v>0</v>
      </c>
      <c r="V354" s="20">
        <f t="shared" si="19"/>
        <v>0</v>
      </c>
      <c r="W354" s="20">
        <f>ROUND(V354*Priority!D11/12,2)</f>
        <v>0</v>
      </c>
      <c r="X354" s="20">
        <f>MIN(V354+W354,Priority!E11)</f>
        <v>0</v>
      </c>
      <c r="Y354" s="20">
        <f>MIN(MAX(0,V354+W354-X354),MAX(0,Overview!$B$11-SUM(I354,N354,S354,X354,AC354,AH354,AM354,AR354,AW354,BB354)-SUM(J354,O354,T354)))</f>
        <v>0</v>
      </c>
      <c r="Z354" s="20">
        <f t="shared" si="8"/>
        <v>0</v>
      </c>
      <c r="AA354" s="20">
        <f t="shared" si="20"/>
        <v>0</v>
      </c>
      <c r="AB354" s="20">
        <f>ROUND(AA354*Priority!D12/12,2)</f>
        <v>0</v>
      </c>
      <c r="AC354" s="20">
        <f>MIN(AA354+AB354,Priority!E12)</f>
        <v>0</v>
      </c>
      <c r="AD354" s="20">
        <f>MIN(MAX(0,AA354+AB354-AC354),MAX(0,Overview!$B$11-SUM(I354,N354,S354,X354,AC354,AH354,AM354,AR354,AW354,BB354)-SUM(J354,O354,T354,Y354)))</f>
        <v>0</v>
      </c>
      <c r="AE354" s="20">
        <f t="shared" si="9"/>
        <v>0</v>
      </c>
      <c r="AF354" s="20">
        <f t="shared" si="21"/>
        <v>0</v>
      </c>
      <c r="AG354" s="20">
        <f>ROUND(AF354*Priority!D13/12,2)</f>
        <v>0</v>
      </c>
      <c r="AH354" s="20">
        <f>MIN(AF354+AG354,Priority!E13)</f>
        <v>0</v>
      </c>
      <c r="AI354" s="20">
        <f>MIN(MAX(0,AF354+AG354-AH354),MAX(0,Overview!$B$11-SUM(I354,N354,S354,X354,AC354,AH354,AM354,AR354,AW354,BB354)-SUM(J354,O354,T354,Y354,AD354)))</f>
        <v>0</v>
      </c>
      <c r="AJ354" s="20">
        <f t="shared" si="10"/>
        <v>0</v>
      </c>
      <c r="AK354" s="20">
        <f t="shared" si="22"/>
        <v>0</v>
      </c>
      <c r="AL354" s="20">
        <f>ROUND(AK354*Priority!D14/12,2)</f>
        <v>0</v>
      </c>
      <c r="AM354" s="20">
        <f>MIN(AK354+AL354,Priority!E14)</f>
        <v>0</v>
      </c>
      <c r="AN354" s="20">
        <f>MIN(MAX(0,AK354+AL354-AM354),MAX(0,Overview!$B$11-SUM(I354,N354,S354,X354,AC354,AH354,AM354,AR354,AW354,BB354)-SUM(J354,O354,T354,Y354,AD354,AI354)))</f>
        <v>0</v>
      </c>
      <c r="AO354" s="20">
        <f t="shared" si="11"/>
        <v>0</v>
      </c>
      <c r="AP354" s="20">
        <f t="shared" si="23"/>
        <v>0</v>
      </c>
      <c r="AQ354" s="20">
        <f>ROUND(AP354*Priority!D15/12,2)</f>
        <v>0</v>
      </c>
      <c r="AR354" s="20">
        <f>MIN(AP354+AQ354,Priority!E15)</f>
        <v>0</v>
      </c>
      <c r="AS354" s="20">
        <f>MIN(MAX(0,AP354+AQ354-AR354),MAX(0,Overview!$B$11-SUM(I354,N354,S354,X354,AC354,AH354,AM354,AR354,AW354,BB354)-SUM(J354,O354,T354,Y354,AD354,AI354,AN354)))</f>
        <v>0</v>
      </c>
      <c r="AT354" s="20">
        <f t="shared" si="12"/>
        <v>0</v>
      </c>
      <c r="AU354" s="20">
        <f t="shared" si="24"/>
        <v>0</v>
      </c>
      <c r="AV354" s="20">
        <f>ROUND(AU354*Priority!D16/12,2)</f>
        <v>0</v>
      </c>
      <c r="AW354" s="20">
        <f>MIN(AU354+AV354,Priority!E16)</f>
        <v>0</v>
      </c>
      <c r="AX354" s="20">
        <f>MIN(MAX(0,AU354+AV354-AW354),MAX(0,Overview!$B$11-SUM(I354,N354,S354,X354,AC354,AH354,AM354,AR354,AW354,BB354)-SUM(J354,O354,T354,Y354,AD354,AI354,AN354,AS354)))</f>
        <v>0</v>
      </c>
      <c r="AY354" s="20">
        <f t="shared" si="13"/>
        <v>0</v>
      </c>
      <c r="AZ354" s="20">
        <f t="shared" si="25"/>
        <v>0</v>
      </c>
      <c r="BA354" s="20">
        <f>ROUND(AZ354*Priority!D17/12,2)</f>
        <v>0</v>
      </c>
      <c r="BB354" s="20">
        <f>MIN(AZ354+BA354,Priority!E17)</f>
        <v>0</v>
      </c>
      <c r="BC354" s="20">
        <f>MIN(MAX(0,AZ354+BA354-BB354),MAX(0,Overview!$B$11-SUM(I354,N354,S354,X354,AC354,AH354,AM354,AR354,AW354,BB354)-SUM(J354,O354,T354,Y354,AD354,AI354,AN354,AS354,AX354)))</f>
        <v>0</v>
      </c>
      <c r="BD354" s="20">
        <f t="shared" si="14"/>
        <v>0</v>
      </c>
    </row>
    <row r="355" ht="22.5" customHeight="1">
      <c r="A355" s="4">
        <v>348.0</v>
      </c>
      <c r="B355" s="20">
        <f t="shared" ref="B355:C355" si="370">SUM(G355,L355,Q355,V355,AA355,AF355,AK355,AP355,AU355,AZ355)</f>
        <v>0</v>
      </c>
      <c r="C355" s="20">
        <f t="shared" si="370"/>
        <v>0</v>
      </c>
      <c r="D355" s="20">
        <f t="shared" si="3"/>
        <v>0</v>
      </c>
      <c r="E355" s="20">
        <f t="shared" si="4"/>
        <v>0</v>
      </c>
      <c r="F355" s="20">
        <f>MAX(0,Overview!$B$11-D355)</f>
        <v>0</v>
      </c>
      <c r="G355" s="20">
        <f t="shared" si="16"/>
        <v>0</v>
      </c>
      <c r="H355" s="20">
        <f>ROUND(G355*Priority!D8/12,2)</f>
        <v>0</v>
      </c>
      <c r="I355" s="20">
        <f>MIN(G355+H355,Priority!E8)</f>
        <v>0</v>
      </c>
      <c r="J355" s="20">
        <f>MIN(MAX(0,G355+H355-I355),MAX(0,Overview!$B$11-SUM(I355,N355,S355,X355,AC355,AH355,AM355,AR355,AW355,BB355)))</f>
        <v>0</v>
      </c>
      <c r="K355" s="20">
        <f t="shared" si="5"/>
        <v>0</v>
      </c>
      <c r="L355" s="20">
        <f t="shared" si="17"/>
        <v>0</v>
      </c>
      <c r="M355" s="20">
        <f>ROUND(L355*Priority!D9/12,2)</f>
        <v>0</v>
      </c>
      <c r="N355" s="20">
        <f>MIN(L355+M355,Priority!E9)</f>
        <v>0</v>
      </c>
      <c r="O355" s="20">
        <f>MIN(MAX(0,L355+M355-N355),MAX(0,Overview!$B$11-SUM(I355,N355,S355,X355,AC355,AH355,AM355,AR355,AW355,BB355)-SUM(J355)))</f>
        <v>0</v>
      </c>
      <c r="P355" s="20">
        <f t="shared" si="6"/>
        <v>0</v>
      </c>
      <c r="Q355" s="20">
        <f t="shared" si="18"/>
        <v>0</v>
      </c>
      <c r="R355" s="20">
        <f>ROUND(Q355*Priority!D10/12,2)</f>
        <v>0</v>
      </c>
      <c r="S355" s="20">
        <f>MIN(Q355+R355,Priority!E10)</f>
        <v>0</v>
      </c>
      <c r="T355" s="20">
        <f>MIN(MAX(0,Q355+R355-S355),MAX(0,Overview!$B$11-SUM(I355,N355,S355,X355,AC355,AH355,AM355,AR355,AW355,BB355)-SUM(J355,O355)))</f>
        <v>0</v>
      </c>
      <c r="U355" s="20">
        <f t="shared" si="7"/>
        <v>0</v>
      </c>
      <c r="V355" s="20">
        <f t="shared" si="19"/>
        <v>0</v>
      </c>
      <c r="W355" s="20">
        <f>ROUND(V355*Priority!D11/12,2)</f>
        <v>0</v>
      </c>
      <c r="X355" s="20">
        <f>MIN(V355+W355,Priority!E11)</f>
        <v>0</v>
      </c>
      <c r="Y355" s="20">
        <f>MIN(MAX(0,V355+W355-X355),MAX(0,Overview!$B$11-SUM(I355,N355,S355,X355,AC355,AH355,AM355,AR355,AW355,BB355)-SUM(J355,O355,T355)))</f>
        <v>0</v>
      </c>
      <c r="Z355" s="20">
        <f t="shared" si="8"/>
        <v>0</v>
      </c>
      <c r="AA355" s="20">
        <f t="shared" si="20"/>
        <v>0</v>
      </c>
      <c r="AB355" s="20">
        <f>ROUND(AA355*Priority!D12/12,2)</f>
        <v>0</v>
      </c>
      <c r="AC355" s="20">
        <f>MIN(AA355+AB355,Priority!E12)</f>
        <v>0</v>
      </c>
      <c r="AD355" s="20">
        <f>MIN(MAX(0,AA355+AB355-AC355),MAX(0,Overview!$B$11-SUM(I355,N355,S355,X355,AC355,AH355,AM355,AR355,AW355,BB355)-SUM(J355,O355,T355,Y355)))</f>
        <v>0</v>
      </c>
      <c r="AE355" s="20">
        <f t="shared" si="9"/>
        <v>0</v>
      </c>
      <c r="AF355" s="20">
        <f t="shared" si="21"/>
        <v>0</v>
      </c>
      <c r="AG355" s="20">
        <f>ROUND(AF355*Priority!D13/12,2)</f>
        <v>0</v>
      </c>
      <c r="AH355" s="20">
        <f>MIN(AF355+AG355,Priority!E13)</f>
        <v>0</v>
      </c>
      <c r="AI355" s="20">
        <f>MIN(MAX(0,AF355+AG355-AH355),MAX(0,Overview!$B$11-SUM(I355,N355,S355,X355,AC355,AH355,AM355,AR355,AW355,BB355)-SUM(J355,O355,T355,Y355,AD355)))</f>
        <v>0</v>
      </c>
      <c r="AJ355" s="20">
        <f t="shared" si="10"/>
        <v>0</v>
      </c>
      <c r="AK355" s="20">
        <f t="shared" si="22"/>
        <v>0</v>
      </c>
      <c r="AL355" s="20">
        <f>ROUND(AK355*Priority!D14/12,2)</f>
        <v>0</v>
      </c>
      <c r="AM355" s="20">
        <f>MIN(AK355+AL355,Priority!E14)</f>
        <v>0</v>
      </c>
      <c r="AN355" s="20">
        <f>MIN(MAX(0,AK355+AL355-AM355),MAX(0,Overview!$B$11-SUM(I355,N355,S355,X355,AC355,AH355,AM355,AR355,AW355,BB355)-SUM(J355,O355,T355,Y355,AD355,AI355)))</f>
        <v>0</v>
      </c>
      <c r="AO355" s="20">
        <f t="shared" si="11"/>
        <v>0</v>
      </c>
      <c r="AP355" s="20">
        <f t="shared" si="23"/>
        <v>0</v>
      </c>
      <c r="AQ355" s="20">
        <f>ROUND(AP355*Priority!D15/12,2)</f>
        <v>0</v>
      </c>
      <c r="AR355" s="20">
        <f>MIN(AP355+AQ355,Priority!E15)</f>
        <v>0</v>
      </c>
      <c r="AS355" s="20">
        <f>MIN(MAX(0,AP355+AQ355-AR355),MAX(0,Overview!$B$11-SUM(I355,N355,S355,X355,AC355,AH355,AM355,AR355,AW355,BB355)-SUM(J355,O355,T355,Y355,AD355,AI355,AN355)))</f>
        <v>0</v>
      </c>
      <c r="AT355" s="20">
        <f t="shared" si="12"/>
        <v>0</v>
      </c>
      <c r="AU355" s="20">
        <f t="shared" si="24"/>
        <v>0</v>
      </c>
      <c r="AV355" s="20">
        <f>ROUND(AU355*Priority!D16/12,2)</f>
        <v>0</v>
      </c>
      <c r="AW355" s="20">
        <f>MIN(AU355+AV355,Priority!E16)</f>
        <v>0</v>
      </c>
      <c r="AX355" s="20">
        <f>MIN(MAX(0,AU355+AV355-AW355),MAX(0,Overview!$B$11-SUM(I355,N355,S355,X355,AC355,AH355,AM355,AR355,AW355,BB355)-SUM(J355,O355,T355,Y355,AD355,AI355,AN355,AS355)))</f>
        <v>0</v>
      </c>
      <c r="AY355" s="20">
        <f t="shared" si="13"/>
        <v>0</v>
      </c>
      <c r="AZ355" s="20">
        <f t="shared" si="25"/>
        <v>0</v>
      </c>
      <c r="BA355" s="20">
        <f>ROUND(AZ355*Priority!D17/12,2)</f>
        <v>0</v>
      </c>
      <c r="BB355" s="20">
        <f>MIN(AZ355+BA355,Priority!E17)</f>
        <v>0</v>
      </c>
      <c r="BC355" s="20">
        <f>MIN(MAX(0,AZ355+BA355-BB355),MAX(0,Overview!$B$11-SUM(I355,N355,S355,X355,AC355,AH355,AM355,AR355,AW355,BB355)-SUM(J355,O355,T355,Y355,AD355,AI355,AN355,AS355,AX355)))</f>
        <v>0</v>
      </c>
      <c r="BD355" s="20">
        <f t="shared" si="14"/>
        <v>0</v>
      </c>
    </row>
    <row r="356" ht="22.5" customHeight="1">
      <c r="A356" s="4">
        <v>349.0</v>
      </c>
      <c r="B356" s="20">
        <f t="shared" ref="B356:C356" si="371">SUM(G356,L356,Q356,V356,AA356,AF356,AK356,AP356,AU356,AZ356)</f>
        <v>0</v>
      </c>
      <c r="C356" s="20">
        <f t="shared" si="371"/>
        <v>0</v>
      </c>
      <c r="D356" s="20">
        <f t="shared" si="3"/>
        <v>0</v>
      </c>
      <c r="E356" s="20">
        <f t="shared" si="4"/>
        <v>0</v>
      </c>
      <c r="F356" s="20">
        <f>MAX(0,Overview!$B$11-D356)</f>
        <v>0</v>
      </c>
      <c r="G356" s="20">
        <f t="shared" si="16"/>
        <v>0</v>
      </c>
      <c r="H356" s="20">
        <f>ROUND(G356*Priority!D8/12,2)</f>
        <v>0</v>
      </c>
      <c r="I356" s="20">
        <f>MIN(G356+H356,Priority!E8)</f>
        <v>0</v>
      </c>
      <c r="J356" s="20">
        <f>MIN(MAX(0,G356+H356-I356),MAX(0,Overview!$B$11-SUM(I356,N356,S356,X356,AC356,AH356,AM356,AR356,AW356,BB356)))</f>
        <v>0</v>
      </c>
      <c r="K356" s="20">
        <f t="shared" si="5"/>
        <v>0</v>
      </c>
      <c r="L356" s="20">
        <f t="shared" si="17"/>
        <v>0</v>
      </c>
      <c r="M356" s="20">
        <f>ROUND(L356*Priority!D9/12,2)</f>
        <v>0</v>
      </c>
      <c r="N356" s="20">
        <f>MIN(L356+M356,Priority!E9)</f>
        <v>0</v>
      </c>
      <c r="O356" s="20">
        <f>MIN(MAX(0,L356+M356-N356),MAX(0,Overview!$B$11-SUM(I356,N356,S356,X356,AC356,AH356,AM356,AR356,AW356,BB356)-SUM(J356)))</f>
        <v>0</v>
      </c>
      <c r="P356" s="20">
        <f t="shared" si="6"/>
        <v>0</v>
      </c>
      <c r="Q356" s="20">
        <f t="shared" si="18"/>
        <v>0</v>
      </c>
      <c r="R356" s="20">
        <f>ROUND(Q356*Priority!D10/12,2)</f>
        <v>0</v>
      </c>
      <c r="S356" s="20">
        <f>MIN(Q356+R356,Priority!E10)</f>
        <v>0</v>
      </c>
      <c r="T356" s="20">
        <f>MIN(MAX(0,Q356+R356-S356),MAX(0,Overview!$B$11-SUM(I356,N356,S356,X356,AC356,AH356,AM356,AR356,AW356,BB356)-SUM(J356,O356)))</f>
        <v>0</v>
      </c>
      <c r="U356" s="20">
        <f t="shared" si="7"/>
        <v>0</v>
      </c>
      <c r="V356" s="20">
        <f t="shared" si="19"/>
        <v>0</v>
      </c>
      <c r="W356" s="20">
        <f>ROUND(V356*Priority!D11/12,2)</f>
        <v>0</v>
      </c>
      <c r="X356" s="20">
        <f>MIN(V356+W356,Priority!E11)</f>
        <v>0</v>
      </c>
      <c r="Y356" s="20">
        <f>MIN(MAX(0,V356+W356-X356),MAX(0,Overview!$B$11-SUM(I356,N356,S356,X356,AC356,AH356,AM356,AR356,AW356,BB356)-SUM(J356,O356,T356)))</f>
        <v>0</v>
      </c>
      <c r="Z356" s="20">
        <f t="shared" si="8"/>
        <v>0</v>
      </c>
      <c r="AA356" s="20">
        <f t="shared" si="20"/>
        <v>0</v>
      </c>
      <c r="AB356" s="20">
        <f>ROUND(AA356*Priority!D12/12,2)</f>
        <v>0</v>
      </c>
      <c r="AC356" s="20">
        <f>MIN(AA356+AB356,Priority!E12)</f>
        <v>0</v>
      </c>
      <c r="AD356" s="20">
        <f>MIN(MAX(0,AA356+AB356-AC356),MAX(0,Overview!$B$11-SUM(I356,N356,S356,X356,AC356,AH356,AM356,AR356,AW356,BB356)-SUM(J356,O356,T356,Y356)))</f>
        <v>0</v>
      </c>
      <c r="AE356" s="20">
        <f t="shared" si="9"/>
        <v>0</v>
      </c>
      <c r="AF356" s="20">
        <f t="shared" si="21"/>
        <v>0</v>
      </c>
      <c r="AG356" s="20">
        <f>ROUND(AF356*Priority!D13/12,2)</f>
        <v>0</v>
      </c>
      <c r="AH356" s="20">
        <f>MIN(AF356+AG356,Priority!E13)</f>
        <v>0</v>
      </c>
      <c r="AI356" s="20">
        <f>MIN(MAX(0,AF356+AG356-AH356),MAX(0,Overview!$B$11-SUM(I356,N356,S356,X356,AC356,AH356,AM356,AR356,AW356,BB356)-SUM(J356,O356,T356,Y356,AD356)))</f>
        <v>0</v>
      </c>
      <c r="AJ356" s="20">
        <f t="shared" si="10"/>
        <v>0</v>
      </c>
      <c r="AK356" s="20">
        <f t="shared" si="22"/>
        <v>0</v>
      </c>
      <c r="AL356" s="20">
        <f>ROUND(AK356*Priority!D14/12,2)</f>
        <v>0</v>
      </c>
      <c r="AM356" s="20">
        <f>MIN(AK356+AL356,Priority!E14)</f>
        <v>0</v>
      </c>
      <c r="AN356" s="20">
        <f>MIN(MAX(0,AK356+AL356-AM356),MAX(0,Overview!$B$11-SUM(I356,N356,S356,X356,AC356,AH356,AM356,AR356,AW356,BB356)-SUM(J356,O356,T356,Y356,AD356,AI356)))</f>
        <v>0</v>
      </c>
      <c r="AO356" s="20">
        <f t="shared" si="11"/>
        <v>0</v>
      </c>
      <c r="AP356" s="20">
        <f t="shared" si="23"/>
        <v>0</v>
      </c>
      <c r="AQ356" s="20">
        <f>ROUND(AP356*Priority!D15/12,2)</f>
        <v>0</v>
      </c>
      <c r="AR356" s="20">
        <f>MIN(AP356+AQ356,Priority!E15)</f>
        <v>0</v>
      </c>
      <c r="AS356" s="20">
        <f>MIN(MAX(0,AP356+AQ356-AR356),MAX(0,Overview!$B$11-SUM(I356,N356,S356,X356,AC356,AH356,AM356,AR356,AW356,BB356)-SUM(J356,O356,T356,Y356,AD356,AI356,AN356)))</f>
        <v>0</v>
      </c>
      <c r="AT356" s="20">
        <f t="shared" si="12"/>
        <v>0</v>
      </c>
      <c r="AU356" s="20">
        <f t="shared" si="24"/>
        <v>0</v>
      </c>
      <c r="AV356" s="20">
        <f>ROUND(AU356*Priority!D16/12,2)</f>
        <v>0</v>
      </c>
      <c r="AW356" s="20">
        <f>MIN(AU356+AV356,Priority!E16)</f>
        <v>0</v>
      </c>
      <c r="AX356" s="20">
        <f>MIN(MAX(0,AU356+AV356-AW356),MAX(0,Overview!$B$11-SUM(I356,N356,S356,X356,AC356,AH356,AM356,AR356,AW356,BB356)-SUM(J356,O356,T356,Y356,AD356,AI356,AN356,AS356)))</f>
        <v>0</v>
      </c>
      <c r="AY356" s="20">
        <f t="shared" si="13"/>
        <v>0</v>
      </c>
      <c r="AZ356" s="20">
        <f t="shared" si="25"/>
        <v>0</v>
      </c>
      <c r="BA356" s="20">
        <f>ROUND(AZ356*Priority!D17/12,2)</f>
        <v>0</v>
      </c>
      <c r="BB356" s="20">
        <f>MIN(AZ356+BA356,Priority!E17)</f>
        <v>0</v>
      </c>
      <c r="BC356" s="20">
        <f>MIN(MAX(0,AZ356+BA356-BB356),MAX(0,Overview!$B$11-SUM(I356,N356,S356,X356,AC356,AH356,AM356,AR356,AW356,BB356)-SUM(J356,O356,T356,Y356,AD356,AI356,AN356,AS356,AX356)))</f>
        <v>0</v>
      </c>
      <c r="BD356" s="20">
        <f t="shared" si="14"/>
        <v>0</v>
      </c>
    </row>
    <row r="357" ht="22.5" customHeight="1">
      <c r="A357" s="4">
        <v>350.0</v>
      </c>
      <c r="B357" s="20">
        <f t="shared" ref="B357:C357" si="372">SUM(G357,L357,Q357,V357,AA357,AF357,AK357,AP357,AU357,AZ357)</f>
        <v>0</v>
      </c>
      <c r="C357" s="20">
        <f t="shared" si="372"/>
        <v>0</v>
      </c>
      <c r="D357" s="20">
        <f t="shared" si="3"/>
        <v>0</v>
      </c>
      <c r="E357" s="20">
        <f t="shared" si="4"/>
        <v>0</v>
      </c>
      <c r="F357" s="20">
        <f>MAX(0,Overview!$B$11-D357)</f>
        <v>0</v>
      </c>
      <c r="G357" s="20">
        <f t="shared" si="16"/>
        <v>0</v>
      </c>
      <c r="H357" s="20">
        <f>ROUND(G357*Priority!D8/12,2)</f>
        <v>0</v>
      </c>
      <c r="I357" s="20">
        <f>MIN(G357+H357,Priority!E8)</f>
        <v>0</v>
      </c>
      <c r="J357" s="20">
        <f>MIN(MAX(0,G357+H357-I357),MAX(0,Overview!$B$11-SUM(I357,N357,S357,X357,AC357,AH357,AM357,AR357,AW357,BB357)))</f>
        <v>0</v>
      </c>
      <c r="K357" s="20">
        <f t="shared" si="5"/>
        <v>0</v>
      </c>
      <c r="L357" s="20">
        <f t="shared" si="17"/>
        <v>0</v>
      </c>
      <c r="M357" s="20">
        <f>ROUND(L357*Priority!D9/12,2)</f>
        <v>0</v>
      </c>
      <c r="N357" s="20">
        <f>MIN(L357+M357,Priority!E9)</f>
        <v>0</v>
      </c>
      <c r="O357" s="20">
        <f>MIN(MAX(0,L357+M357-N357),MAX(0,Overview!$B$11-SUM(I357,N357,S357,X357,AC357,AH357,AM357,AR357,AW357,BB357)-SUM(J357)))</f>
        <v>0</v>
      </c>
      <c r="P357" s="20">
        <f t="shared" si="6"/>
        <v>0</v>
      </c>
      <c r="Q357" s="20">
        <f t="shared" si="18"/>
        <v>0</v>
      </c>
      <c r="R357" s="20">
        <f>ROUND(Q357*Priority!D10/12,2)</f>
        <v>0</v>
      </c>
      <c r="S357" s="20">
        <f>MIN(Q357+R357,Priority!E10)</f>
        <v>0</v>
      </c>
      <c r="T357" s="20">
        <f>MIN(MAX(0,Q357+R357-S357),MAX(0,Overview!$B$11-SUM(I357,N357,S357,X357,AC357,AH357,AM357,AR357,AW357,BB357)-SUM(J357,O357)))</f>
        <v>0</v>
      </c>
      <c r="U357" s="20">
        <f t="shared" si="7"/>
        <v>0</v>
      </c>
      <c r="V357" s="20">
        <f t="shared" si="19"/>
        <v>0</v>
      </c>
      <c r="W357" s="20">
        <f>ROUND(V357*Priority!D11/12,2)</f>
        <v>0</v>
      </c>
      <c r="X357" s="20">
        <f>MIN(V357+W357,Priority!E11)</f>
        <v>0</v>
      </c>
      <c r="Y357" s="20">
        <f>MIN(MAX(0,V357+W357-X357),MAX(0,Overview!$B$11-SUM(I357,N357,S357,X357,AC357,AH357,AM357,AR357,AW357,BB357)-SUM(J357,O357,T357)))</f>
        <v>0</v>
      </c>
      <c r="Z357" s="20">
        <f t="shared" si="8"/>
        <v>0</v>
      </c>
      <c r="AA357" s="20">
        <f t="shared" si="20"/>
        <v>0</v>
      </c>
      <c r="AB357" s="20">
        <f>ROUND(AA357*Priority!D12/12,2)</f>
        <v>0</v>
      </c>
      <c r="AC357" s="20">
        <f>MIN(AA357+AB357,Priority!E12)</f>
        <v>0</v>
      </c>
      <c r="AD357" s="20">
        <f>MIN(MAX(0,AA357+AB357-AC357),MAX(0,Overview!$B$11-SUM(I357,N357,S357,X357,AC357,AH357,AM357,AR357,AW357,BB357)-SUM(J357,O357,T357,Y357)))</f>
        <v>0</v>
      </c>
      <c r="AE357" s="20">
        <f t="shared" si="9"/>
        <v>0</v>
      </c>
      <c r="AF357" s="20">
        <f t="shared" si="21"/>
        <v>0</v>
      </c>
      <c r="AG357" s="20">
        <f>ROUND(AF357*Priority!D13/12,2)</f>
        <v>0</v>
      </c>
      <c r="AH357" s="20">
        <f>MIN(AF357+AG357,Priority!E13)</f>
        <v>0</v>
      </c>
      <c r="AI357" s="20">
        <f>MIN(MAX(0,AF357+AG357-AH357),MAX(0,Overview!$B$11-SUM(I357,N357,S357,X357,AC357,AH357,AM357,AR357,AW357,BB357)-SUM(J357,O357,T357,Y357,AD357)))</f>
        <v>0</v>
      </c>
      <c r="AJ357" s="20">
        <f t="shared" si="10"/>
        <v>0</v>
      </c>
      <c r="AK357" s="20">
        <f t="shared" si="22"/>
        <v>0</v>
      </c>
      <c r="AL357" s="20">
        <f>ROUND(AK357*Priority!D14/12,2)</f>
        <v>0</v>
      </c>
      <c r="AM357" s="20">
        <f>MIN(AK357+AL357,Priority!E14)</f>
        <v>0</v>
      </c>
      <c r="AN357" s="20">
        <f>MIN(MAX(0,AK357+AL357-AM357),MAX(0,Overview!$B$11-SUM(I357,N357,S357,X357,AC357,AH357,AM357,AR357,AW357,BB357)-SUM(J357,O357,T357,Y357,AD357,AI357)))</f>
        <v>0</v>
      </c>
      <c r="AO357" s="20">
        <f t="shared" si="11"/>
        <v>0</v>
      </c>
      <c r="AP357" s="20">
        <f t="shared" si="23"/>
        <v>0</v>
      </c>
      <c r="AQ357" s="20">
        <f>ROUND(AP357*Priority!D15/12,2)</f>
        <v>0</v>
      </c>
      <c r="AR357" s="20">
        <f>MIN(AP357+AQ357,Priority!E15)</f>
        <v>0</v>
      </c>
      <c r="AS357" s="20">
        <f>MIN(MAX(0,AP357+AQ357-AR357),MAX(0,Overview!$B$11-SUM(I357,N357,S357,X357,AC357,AH357,AM357,AR357,AW357,BB357)-SUM(J357,O357,T357,Y357,AD357,AI357,AN357)))</f>
        <v>0</v>
      </c>
      <c r="AT357" s="20">
        <f t="shared" si="12"/>
        <v>0</v>
      </c>
      <c r="AU357" s="20">
        <f t="shared" si="24"/>
        <v>0</v>
      </c>
      <c r="AV357" s="20">
        <f>ROUND(AU357*Priority!D16/12,2)</f>
        <v>0</v>
      </c>
      <c r="AW357" s="20">
        <f>MIN(AU357+AV357,Priority!E16)</f>
        <v>0</v>
      </c>
      <c r="AX357" s="20">
        <f>MIN(MAX(0,AU357+AV357-AW357),MAX(0,Overview!$B$11-SUM(I357,N357,S357,X357,AC357,AH357,AM357,AR357,AW357,BB357)-SUM(J357,O357,T357,Y357,AD357,AI357,AN357,AS357)))</f>
        <v>0</v>
      </c>
      <c r="AY357" s="20">
        <f t="shared" si="13"/>
        <v>0</v>
      </c>
      <c r="AZ357" s="20">
        <f t="shared" si="25"/>
        <v>0</v>
      </c>
      <c r="BA357" s="20">
        <f>ROUND(AZ357*Priority!D17/12,2)</f>
        <v>0</v>
      </c>
      <c r="BB357" s="20">
        <f>MIN(AZ357+BA357,Priority!E17)</f>
        <v>0</v>
      </c>
      <c r="BC357" s="20">
        <f>MIN(MAX(0,AZ357+BA357-BB357),MAX(0,Overview!$B$11-SUM(I357,N357,S357,X357,AC357,AH357,AM357,AR357,AW357,BB357)-SUM(J357,O357,T357,Y357,AD357,AI357,AN357,AS357,AX357)))</f>
        <v>0</v>
      </c>
      <c r="BD357" s="20">
        <f t="shared" si="14"/>
        <v>0</v>
      </c>
    </row>
    <row r="358" ht="22.5" customHeight="1">
      <c r="A358" s="4">
        <v>351.0</v>
      </c>
      <c r="B358" s="20">
        <f t="shared" ref="B358:C358" si="373">SUM(G358,L358,Q358,V358,AA358,AF358,AK358,AP358,AU358,AZ358)</f>
        <v>0</v>
      </c>
      <c r="C358" s="20">
        <f t="shared" si="373"/>
        <v>0</v>
      </c>
      <c r="D358" s="20">
        <f t="shared" si="3"/>
        <v>0</v>
      </c>
      <c r="E358" s="20">
        <f t="shared" si="4"/>
        <v>0</v>
      </c>
      <c r="F358" s="20">
        <f>MAX(0,Overview!$B$11-D358)</f>
        <v>0</v>
      </c>
      <c r="G358" s="20">
        <f t="shared" si="16"/>
        <v>0</v>
      </c>
      <c r="H358" s="20">
        <f>ROUND(G358*Priority!D8/12,2)</f>
        <v>0</v>
      </c>
      <c r="I358" s="20">
        <f>MIN(G358+H358,Priority!E8)</f>
        <v>0</v>
      </c>
      <c r="J358" s="20">
        <f>MIN(MAX(0,G358+H358-I358),MAX(0,Overview!$B$11-SUM(I358,N358,S358,X358,AC358,AH358,AM358,AR358,AW358,BB358)))</f>
        <v>0</v>
      </c>
      <c r="K358" s="20">
        <f t="shared" si="5"/>
        <v>0</v>
      </c>
      <c r="L358" s="20">
        <f t="shared" si="17"/>
        <v>0</v>
      </c>
      <c r="M358" s="20">
        <f>ROUND(L358*Priority!D9/12,2)</f>
        <v>0</v>
      </c>
      <c r="N358" s="20">
        <f>MIN(L358+M358,Priority!E9)</f>
        <v>0</v>
      </c>
      <c r="O358" s="20">
        <f>MIN(MAX(0,L358+M358-N358),MAX(0,Overview!$B$11-SUM(I358,N358,S358,X358,AC358,AH358,AM358,AR358,AW358,BB358)-SUM(J358)))</f>
        <v>0</v>
      </c>
      <c r="P358" s="20">
        <f t="shared" si="6"/>
        <v>0</v>
      </c>
      <c r="Q358" s="20">
        <f t="shared" si="18"/>
        <v>0</v>
      </c>
      <c r="R358" s="20">
        <f>ROUND(Q358*Priority!D10/12,2)</f>
        <v>0</v>
      </c>
      <c r="S358" s="20">
        <f>MIN(Q358+R358,Priority!E10)</f>
        <v>0</v>
      </c>
      <c r="T358" s="20">
        <f>MIN(MAX(0,Q358+R358-S358),MAX(0,Overview!$B$11-SUM(I358,N358,S358,X358,AC358,AH358,AM358,AR358,AW358,BB358)-SUM(J358,O358)))</f>
        <v>0</v>
      </c>
      <c r="U358" s="20">
        <f t="shared" si="7"/>
        <v>0</v>
      </c>
      <c r="V358" s="20">
        <f t="shared" si="19"/>
        <v>0</v>
      </c>
      <c r="W358" s="20">
        <f>ROUND(V358*Priority!D11/12,2)</f>
        <v>0</v>
      </c>
      <c r="X358" s="20">
        <f>MIN(V358+W358,Priority!E11)</f>
        <v>0</v>
      </c>
      <c r="Y358" s="20">
        <f>MIN(MAX(0,V358+W358-X358),MAX(0,Overview!$B$11-SUM(I358,N358,S358,X358,AC358,AH358,AM358,AR358,AW358,BB358)-SUM(J358,O358,T358)))</f>
        <v>0</v>
      </c>
      <c r="Z358" s="20">
        <f t="shared" si="8"/>
        <v>0</v>
      </c>
      <c r="AA358" s="20">
        <f t="shared" si="20"/>
        <v>0</v>
      </c>
      <c r="AB358" s="20">
        <f>ROUND(AA358*Priority!D12/12,2)</f>
        <v>0</v>
      </c>
      <c r="AC358" s="20">
        <f>MIN(AA358+AB358,Priority!E12)</f>
        <v>0</v>
      </c>
      <c r="AD358" s="20">
        <f>MIN(MAX(0,AA358+AB358-AC358),MAX(0,Overview!$B$11-SUM(I358,N358,S358,X358,AC358,AH358,AM358,AR358,AW358,BB358)-SUM(J358,O358,T358,Y358)))</f>
        <v>0</v>
      </c>
      <c r="AE358" s="20">
        <f t="shared" si="9"/>
        <v>0</v>
      </c>
      <c r="AF358" s="20">
        <f t="shared" si="21"/>
        <v>0</v>
      </c>
      <c r="AG358" s="20">
        <f>ROUND(AF358*Priority!D13/12,2)</f>
        <v>0</v>
      </c>
      <c r="AH358" s="20">
        <f>MIN(AF358+AG358,Priority!E13)</f>
        <v>0</v>
      </c>
      <c r="AI358" s="20">
        <f>MIN(MAX(0,AF358+AG358-AH358),MAX(0,Overview!$B$11-SUM(I358,N358,S358,X358,AC358,AH358,AM358,AR358,AW358,BB358)-SUM(J358,O358,T358,Y358,AD358)))</f>
        <v>0</v>
      </c>
      <c r="AJ358" s="20">
        <f t="shared" si="10"/>
        <v>0</v>
      </c>
      <c r="AK358" s="20">
        <f t="shared" si="22"/>
        <v>0</v>
      </c>
      <c r="AL358" s="20">
        <f>ROUND(AK358*Priority!D14/12,2)</f>
        <v>0</v>
      </c>
      <c r="AM358" s="20">
        <f>MIN(AK358+AL358,Priority!E14)</f>
        <v>0</v>
      </c>
      <c r="AN358" s="20">
        <f>MIN(MAX(0,AK358+AL358-AM358),MAX(0,Overview!$B$11-SUM(I358,N358,S358,X358,AC358,AH358,AM358,AR358,AW358,BB358)-SUM(J358,O358,T358,Y358,AD358,AI358)))</f>
        <v>0</v>
      </c>
      <c r="AO358" s="20">
        <f t="shared" si="11"/>
        <v>0</v>
      </c>
      <c r="AP358" s="20">
        <f t="shared" si="23"/>
        <v>0</v>
      </c>
      <c r="AQ358" s="20">
        <f>ROUND(AP358*Priority!D15/12,2)</f>
        <v>0</v>
      </c>
      <c r="AR358" s="20">
        <f>MIN(AP358+AQ358,Priority!E15)</f>
        <v>0</v>
      </c>
      <c r="AS358" s="20">
        <f>MIN(MAX(0,AP358+AQ358-AR358),MAX(0,Overview!$B$11-SUM(I358,N358,S358,X358,AC358,AH358,AM358,AR358,AW358,BB358)-SUM(J358,O358,T358,Y358,AD358,AI358,AN358)))</f>
        <v>0</v>
      </c>
      <c r="AT358" s="20">
        <f t="shared" si="12"/>
        <v>0</v>
      </c>
      <c r="AU358" s="20">
        <f t="shared" si="24"/>
        <v>0</v>
      </c>
      <c r="AV358" s="20">
        <f>ROUND(AU358*Priority!D16/12,2)</f>
        <v>0</v>
      </c>
      <c r="AW358" s="20">
        <f>MIN(AU358+AV358,Priority!E16)</f>
        <v>0</v>
      </c>
      <c r="AX358" s="20">
        <f>MIN(MAX(0,AU358+AV358-AW358),MAX(0,Overview!$B$11-SUM(I358,N358,S358,X358,AC358,AH358,AM358,AR358,AW358,BB358)-SUM(J358,O358,T358,Y358,AD358,AI358,AN358,AS358)))</f>
        <v>0</v>
      </c>
      <c r="AY358" s="20">
        <f t="shared" si="13"/>
        <v>0</v>
      </c>
      <c r="AZ358" s="20">
        <f t="shared" si="25"/>
        <v>0</v>
      </c>
      <c r="BA358" s="20">
        <f>ROUND(AZ358*Priority!D17/12,2)</f>
        <v>0</v>
      </c>
      <c r="BB358" s="20">
        <f>MIN(AZ358+BA358,Priority!E17)</f>
        <v>0</v>
      </c>
      <c r="BC358" s="20">
        <f>MIN(MAX(0,AZ358+BA358-BB358),MAX(0,Overview!$B$11-SUM(I358,N358,S358,X358,AC358,AH358,AM358,AR358,AW358,BB358)-SUM(J358,O358,T358,Y358,AD358,AI358,AN358,AS358,AX358)))</f>
        <v>0</v>
      </c>
      <c r="BD358" s="20">
        <f t="shared" si="14"/>
        <v>0</v>
      </c>
    </row>
    <row r="359" ht="22.5" customHeight="1">
      <c r="A359" s="4">
        <v>352.0</v>
      </c>
      <c r="B359" s="20">
        <f t="shared" ref="B359:C359" si="374">SUM(G359,L359,Q359,V359,AA359,AF359,AK359,AP359,AU359,AZ359)</f>
        <v>0</v>
      </c>
      <c r="C359" s="20">
        <f t="shared" si="374"/>
        <v>0</v>
      </c>
      <c r="D359" s="20">
        <f t="shared" si="3"/>
        <v>0</v>
      </c>
      <c r="E359" s="20">
        <f t="shared" si="4"/>
        <v>0</v>
      </c>
      <c r="F359" s="20">
        <f>MAX(0,Overview!$B$11-D359)</f>
        <v>0</v>
      </c>
      <c r="G359" s="20">
        <f t="shared" si="16"/>
        <v>0</v>
      </c>
      <c r="H359" s="20">
        <f>ROUND(G359*Priority!D8/12,2)</f>
        <v>0</v>
      </c>
      <c r="I359" s="20">
        <f>MIN(G359+H359,Priority!E8)</f>
        <v>0</v>
      </c>
      <c r="J359" s="20">
        <f>MIN(MAX(0,G359+H359-I359),MAX(0,Overview!$B$11-SUM(I359,N359,S359,X359,AC359,AH359,AM359,AR359,AW359,BB359)))</f>
        <v>0</v>
      </c>
      <c r="K359" s="20">
        <f t="shared" si="5"/>
        <v>0</v>
      </c>
      <c r="L359" s="20">
        <f t="shared" si="17"/>
        <v>0</v>
      </c>
      <c r="M359" s="20">
        <f>ROUND(L359*Priority!D9/12,2)</f>
        <v>0</v>
      </c>
      <c r="N359" s="20">
        <f>MIN(L359+M359,Priority!E9)</f>
        <v>0</v>
      </c>
      <c r="O359" s="20">
        <f>MIN(MAX(0,L359+M359-N359),MAX(0,Overview!$B$11-SUM(I359,N359,S359,X359,AC359,AH359,AM359,AR359,AW359,BB359)-SUM(J359)))</f>
        <v>0</v>
      </c>
      <c r="P359" s="20">
        <f t="shared" si="6"/>
        <v>0</v>
      </c>
      <c r="Q359" s="20">
        <f t="shared" si="18"/>
        <v>0</v>
      </c>
      <c r="R359" s="20">
        <f>ROUND(Q359*Priority!D10/12,2)</f>
        <v>0</v>
      </c>
      <c r="S359" s="20">
        <f>MIN(Q359+R359,Priority!E10)</f>
        <v>0</v>
      </c>
      <c r="T359" s="20">
        <f>MIN(MAX(0,Q359+R359-S359),MAX(0,Overview!$B$11-SUM(I359,N359,S359,X359,AC359,AH359,AM359,AR359,AW359,BB359)-SUM(J359,O359)))</f>
        <v>0</v>
      </c>
      <c r="U359" s="20">
        <f t="shared" si="7"/>
        <v>0</v>
      </c>
      <c r="V359" s="20">
        <f t="shared" si="19"/>
        <v>0</v>
      </c>
      <c r="W359" s="20">
        <f>ROUND(V359*Priority!D11/12,2)</f>
        <v>0</v>
      </c>
      <c r="X359" s="20">
        <f>MIN(V359+W359,Priority!E11)</f>
        <v>0</v>
      </c>
      <c r="Y359" s="20">
        <f>MIN(MAX(0,V359+W359-X359),MAX(0,Overview!$B$11-SUM(I359,N359,S359,X359,AC359,AH359,AM359,AR359,AW359,BB359)-SUM(J359,O359,T359)))</f>
        <v>0</v>
      </c>
      <c r="Z359" s="20">
        <f t="shared" si="8"/>
        <v>0</v>
      </c>
      <c r="AA359" s="20">
        <f t="shared" si="20"/>
        <v>0</v>
      </c>
      <c r="AB359" s="20">
        <f>ROUND(AA359*Priority!D12/12,2)</f>
        <v>0</v>
      </c>
      <c r="AC359" s="20">
        <f>MIN(AA359+AB359,Priority!E12)</f>
        <v>0</v>
      </c>
      <c r="AD359" s="20">
        <f>MIN(MAX(0,AA359+AB359-AC359),MAX(0,Overview!$B$11-SUM(I359,N359,S359,X359,AC359,AH359,AM359,AR359,AW359,BB359)-SUM(J359,O359,T359,Y359)))</f>
        <v>0</v>
      </c>
      <c r="AE359" s="20">
        <f t="shared" si="9"/>
        <v>0</v>
      </c>
      <c r="AF359" s="20">
        <f t="shared" si="21"/>
        <v>0</v>
      </c>
      <c r="AG359" s="20">
        <f>ROUND(AF359*Priority!D13/12,2)</f>
        <v>0</v>
      </c>
      <c r="AH359" s="20">
        <f>MIN(AF359+AG359,Priority!E13)</f>
        <v>0</v>
      </c>
      <c r="AI359" s="20">
        <f>MIN(MAX(0,AF359+AG359-AH359),MAX(0,Overview!$B$11-SUM(I359,N359,S359,X359,AC359,AH359,AM359,AR359,AW359,BB359)-SUM(J359,O359,T359,Y359,AD359)))</f>
        <v>0</v>
      </c>
      <c r="AJ359" s="20">
        <f t="shared" si="10"/>
        <v>0</v>
      </c>
      <c r="AK359" s="20">
        <f t="shared" si="22"/>
        <v>0</v>
      </c>
      <c r="AL359" s="20">
        <f>ROUND(AK359*Priority!D14/12,2)</f>
        <v>0</v>
      </c>
      <c r="AM359" s="20">
        <f>MIN(AK359+AL359,Priority!E14)</f>
        <v>0</v>
      </c>
      <c r="AN359" s="20">
        <f>MIN(MAX(0,AK359+AL359-AM359),MAX(0,Overview!$B$11-SUM(I359,N359,S359,X359,AC359,AH359,AM359,AR359,AW359,BB359)-SUM(J359,O359,T359,Y359,AD359,AI359)))</f>
        <v>0</v>
      </c>
      <c r="AO359" s="20">
        <f t="shared" si="11"/>
        <v>0</v>
      </c>
      <c r="AP359" s="20">
        <f t="shared" si="23"/>
        <v>0</v>
      </c>
      <c r="AQ359" s="20">
        <f>ROUND(AP359*Priority!D15/12,2)</f>
        <v>0</v>
      </c>
      <c r="AR359" s="20">
        <f>MIN(AP359+AQ359,Priority!E15)</f>
        <v>0</v>
      </c>
      <c r="AS359" s="20">
        <f>MIN(MAX(0,AP359+AQ359-AR359),MAX(0,Overview!$B$11-SUM(I359,N359,S359,X359,AC359,AH359,AM359,AR359,AW359,BB359)-SUM(J359,O359,T359,Y359,AD359,AI359,AN359)))</f>
        <v>0</v>
      </c>
      <c r="AT359" s="20">
        <f t="shared" si="12"/>
        <v>0</v>
      </c>
      <c r="AU359" s="20">
        <f t="shared" si="24"/>
        <v>0</v>
      </c>
      <c r="AV359" s="20">
        <f>ROUND(AU359*Priority!D16/12,2)</f>
        <v>0</v>
      </c>
      <c r="AW359" s="20">
        <f>MIN(AU359+AV359,Priority!E16)</f>
        <v>0</v>
      </c>
      <c r="AX359" s="20">
        <f>MIN(MAX(0,AU359+AV359-AW359),MAX(0,Overview!$B$11-SUM(I359,N359,S359,X359,AC359,AH359,AM359,AR359,AW359,BB359)-SUM(J359,O359,T359,Y359,AD359,AI359,AN359,AS359)))</f>
        <v>0</v>
      </c>
      <c r="AY359" s="20">
        <f t="shared" si="13"/>
        <v>0</v>
      </c>
      <c r="AZ359" s="20">
        <f t="shared" si="25"/>
        <v>0</v>
      </c>
      <c r="BA359" s="20">
        <f>ROUND(AZ359*Priority!D17/12,2)</f>
        <v>0</v>
      </c>
      <c r="BB359" s="20">
        <f>MIN(AZ359+BA359,Priority!E17)</f>
        <v>0</v>
      </c>
      <c r="BC359" s="20">
        <f>MIN(MAX(0,AZ359+BA359-BB359),MAX(0,Overview!$B$11-SUM(I359,N359,S359,X359,AC359,AH359,AM359,AR359,AW359,BB359)-SUM(J359,O359,T359,Y359,AD359,AI359,AN359,AS359,AX359)))</f>
        <v>0</v>
      </c>
      <c r="BD359" s="20">
        <f t="shared" si="14"/>
        <v>0</v>
      </c>
    </row>
    <row r="360" ht="22.5" customHeight="1">
      <c r="A360" s="4">
        <v>353.0</v>
      </c>
      <c r="B360" s="20">
        <f t="shared" ref="B360:C360" si="375">SUM(G360,L360,Q360,V360,AA360,AF360,AK360,AP360,AU360,AZ360)</f>
        <v>0</v>
      </c>
      <c r="C360" s="20">
        <f t="shared" si="375"/>
        <v>0</v>
      </c>
      <c r="D360" s="20">
        <f t="shared" si="3"/>
        <v>0</v>
      </c>
      <c r="E360" s="20">
        <f t="shared" si="4"/>
        <v>0</v>
      </c>
      <c r="F360" s="20">
        <f>MAX(0,Overview!$B$11-D360)</f>
        <v>0</v>
      </c>
      <c r="G360" s="20">
        <f t="shared" si="16"/>
        <v>0</v>
      </c>
      <c r="H360" s="20">
        <f>ROUND(G360*Priority!D8/12,2)</f>
        <v>0</v>
      </c>
      <c r="I360" s="20">
        <f>MIN(G360+H360,Priority!E8)</f>
        <v>0</v>
      </c>
      <c r="J360" s="20">
        <f>MIN(MAX(0,G360+H360-I360),MAX(0,Overview!$B$11-SUM(I360,N360,S360,X360,AC360,AH360,AM360,AR360,AW360,BB360)))</f>
        <v>0</v>
      </c>
      <c r="K360" s="20">
        <f t="shared" si="5"/>
        <v>0</v>
      </c>
      <c r="L360" s="20">
        <f t="shared" si="17"/>
        <v>0</v>
      </c>
      <c r="M360" s="20">
        <f>ROUND(L360*Priority!D9/12,2)</f>
        <v>0</v>
      </c>
      <c r="N360" s="20">
        <f>MIN(L360+M360,Priority!E9)</f>
        <v>0</v>
      </c>
      <c r="O360" s="20">
        <f>MIN(MAX(0,L360+M360-N360),MAX(0,Overview!$B$11-SUM(I360,N360,S360,X360,AC360,AH360,AM360,AR360,AW360,BB360)-SUM(J360)))</f>
        <v>0</v>
      </c>
      <c r="P360" s="20">
        <f t="shared" si="6"/>
        <v>0</v>
      </c>
      <c r="Q360" s="20">
        <f t="shared" si="18"/>
        <v>0</v>
      </c>
      <c r="R360" s="20">
        <f>ROUND(Q360*Priority!D10/12,2)</f>
        <v>0</v>
      </c>
      <c r="S360" s="20">
        <f>MIN(Q360+R360,Priority!E10)</f>
        <v>0</v>
      </c>
      <c r="T360" s="20">
        <f>MIN(MAX(0,Q360+R360-S360),MAX(0,Overview!$B$11-SUM(I360,N360,S360,X360,AC360,AH360,AM360,AR360,AW360,BB360)-SUM(J360,O360)))</f>
        <v>0</v>
      </c>
      <c r="U360" s="20">
        <f t="shared" si="7"/>
        <v>0</v>
      </c>
      <c r="V360" s="20">
        <f t="shared" si="19"/>
        <v>0</v>
      </c>
      <c r="W360" s="20">
        <f>ROUND(V360*Priority!D11/12,2)</f>
        <v>0</v>
      </c>
      <c r="X360" s="20">
        <f>MIN(V360+W360,Priority!E11)</f>
        <v>0</v>
      </c>
      <c r="Y360" s="20">
        <f>MIN(MAX(0,V360+W360-X360),MAX(0,Overview!$B$11-SUM(I360,N360,S360,X360,AC360,AH360,AM360,AR360,AW360,BB360)-SUM(J360,O360,T360)))</f>
        <v>0</v>
      </c>
      <c r="Z360" s="20">
        <f t="shared" si="8"/>
        <v>0</v>
      </c>
      <c r="AA360" s="20">
        <f t="shared" si="20"/>
        <v>0</v>
      </c>
      <c r="AB360" s="20">
        <f>ROUND(AA360*Priority!D12/12,2)</f>
        <v>0</v>
      </c>
      <c r="AC360" s="20">
        <f>MIN(AA360+AB360,Priority!E12)</f>
        <v>0</v>
      </c>
      <c r="AD360" s="20">
        <f>MIN(MAX(0,AA360+AB360-AC360),MAX(0,Overview!$B$11-SUM(I360,N360,S360,X360,AC360,AH360,AM360,AR360,AW360,BB360)-SUM(J360,O360,T360,Y360)))</f>
        <v>0</v>
      </c>
      <c r="AE360" s="20">
        <f t="shared" si="9"/>
        <v>0</v>
      </c>
      <c r="AF360" s="20">
        <f t="shared" si="21"/>
        <v>0</v>
      </c>
      <c r="AG360" s="20">
        <f>ROUND(AF360*Priority!D13/12,2)</f>
        <v>0</v>
      </c>
      <c r="AH360" s="20">
        <f>MIN(AF360+AG360,Priority!E13)</f>
        <v>0</v>
      </c>
      <c r="AI360" s="20">
        <f>MIN(MAX(0,AF360+AG360-AH360),MAX(0,Overview!$B$11-SUM(I360,N360,S360,X360,AC360,AH360,AM360,AR360,AW360,BB360)-SUM(J360,O360,T360,Y360,AD360)))</f>
        <v>0</v>
      </c>
      <c r="AJ360" s="20">
        <f t="shared" si="10"/>
        <v>0</v>
      </c>
      <c r="AK360" s="20">
        <f t="shared" si="22"/>
        <v>0</v>
      </c>
      <c r="AL360" s="20">
        <f>ROUND(AK360*Priority!D14/12,2)</f>
        <v>0</v>
      </c>
      <c r="AM360" s="20">
        <f>MIN(AK360+AL360,Priority!E14)</f>
        <v>0</v>
      </c>
      <c r="AN360" s="20">
        <f>MIN(MAX(0,AK360+AL360-AM360),MAX(0,Overview!$B$11-SUM(I360,N360,S360,X360,AC360,AH360,AM360,AR360,AW360,BB360)-SUM(J360,O360,T360,Y360,AD360,AI360)))</f>
        <v>0</v>
      </c>
      <c r="AO360" s="20">
        <f t="shared" si="11"/>
        <v>0</v>
      </c>
      <c r="AP360" s="20">
        <f t="shared" si="23"/>
        <v>0</v>
      </c>
      <c r="AQ360" s="20">
        <f>ROUND(AP360*Priority!D15/12,2)</f>
        <v>0</v>
      </c>
      <c r="AR360" s="20">
        <f>MIN(AP360+AQ360,Priority!E15)</f>
        <v>0</v>
      </c>
      <c r="AS360" s="20">
        <f>MIN(MAX(0,AP360+AQ360-AR360),MAX(0,Overview!$B$11-SUM(I360,N360,S360,X360,AC360,AH360,AM360,AR360,AW360,BB360)-SUM(J360,O360,T360,Y360,AD360,AI360,AN360)))</f>
        <v>0</v>
      </c>
      <c r="AT360" s="20">
        <f t="shared" si="12"/>
        <v>0</v>
      </c>
      <c r="AU360" s="20">
        <f t="shared" si="24"/>
        <v>0</v>
      </c>
      <c r="AV360" s="20">
        <f>ROUND(AU360*Priority!D16/12,2)</f>
        <v>0</v>
      </c>
      <c r="AW360" s="20">
        <f>MIN(AU360+AV360,Priority!E16)</f>
        <v>0</v>
      </c>
      <c r="AX360" s="20">
        <f>MIN(MAX(0,AU360+AV360-AW360),MAX(0,Overview!$B$11-SUM(I360,N360,S360,X360,AC360,AH360,AM360,AR360,AW360,BB360)-SUM(J360,O360,T360,Y360,AD360,AI360,AN360,AS360)))</f>
        <v>0</v>
      </c>
      <c r="AY360" s="20">
        <f t="shared" si="13"/>
        <v>0</v>
      </c>
      <c r="AZ360" s="20">
        <f t="shared" si="25"/>
        <v>0</v>
      </c>
      <c r="BA360" s="20">
        <f>ROUND(AZ360*Priority!D17/12,2)</f>
        <v>0</v>
      </c>
      <c r="BB360" s="20">
        <f>MIN(AZ360+BA360,Priority!E17)</f>
        <v>0</v>
      </c>
      <c r="BC360" s="20">
        <f>MIN(MAX(0,AZ360+BA360-BB360),MAX(0,Overview!$B$11-SUM(I360,N360,S360,X360,AC360,AH360,AM360,AR360,AW360,BB360)-SUM(J360,O360,T360,Y360,AD360,AI360,AN360,AS360,AX360)))</f>
        <v>0</v>
      </c>
      <c r="BD360" s="20">
        <f t="shared" si="14"/>
        <v>0</v>
      </c>
    </row>
    <row r="361" ht="22.5" customHeight="1">
      <c r="A361" s="4">
        <v>354.0</v>
      </c>
      <c r="B361" s="20">
        <f t="shared" ref="B361:C361" si="376">SUM(G361,L361,Q361,V361,AA361,AF361,AK361,AP361,AU361,AZ361)</f>
        <v>0</v>
      </c>
      <c r="C361" s="20">
        <f t="shared" si="376"/>
        <v>0</v>
      </c>
      <c r="D361" s="20">
        <f t="shared" si="3"/>
        <v>0</v>
      </c>
      <c r="E361" s="20">
        <f t="shared" si="4"/>
        <v>0</v>
      </c>
      <c r="F361" s="20">
        <f>MAX(0,Overview!$B$11-D361)</f>
        <v>0</v>
      </c>
      <c r="G361" s="20">
        <f t="shared" si="16"/>
        <v>0</v>
      </c>
      <c r="H361" s="20">
        <f>ROUND(G361*Priority!D8/12,2)</f>
        <v>0</v>
      </c>
      <c r="I361" s="20">
        <f>MIN(G361+H361,Priority!E8)</f>
        <v>0</v>
      </c>
      <c r="J361" s="20">
        <f>MIN(MAX(0,G361+H361-I361),MAX(0,Overview!$B$11-SUM(I361,N361,S361,X361,AC361,AH361,AM361,AR361,AW361,BB361)))</f>
        <v>0</v>
      </c>
      <c r="K361" s="20">
        <f t="shared" si="5"/>
        <v>0</v>
      </c>
      <c r="L361" s="20">
        <f t="shared" si="17"/>
        <v>0</v>
      </c>
      <c r="M361" s="20">
        <f>ROUND(L361*Priority!D9/12,2)</f>
        <v>0</v>
      </c>
      <c r="N361" s="20">
        <f>MIN(L361+M361,Priority!E9)</f>
        <v>0</v>
      </c>
      <c r="O361" s="20">
        <f>MIN(MAX(0,L361+M361-N361),MAX(0,Overview!$B$11-SUM(I361,N361,S361,X361,AC361,AH361,AM361,AR361,AW361,BB361)-SUM(J361)))</f>
        <v>0</v>
      </c>
      <c r="P361" s="20">
        <f t="shared" si="6"/>
        <v>0</v>
      </c>
      <c r="Q361" s="20">
        <f t="shared" si="18"/>
        <v>0</v>
      </c>
      <c r="R361" s="20">
        <f>ROUND(Q361*Priority!D10/12,2)</f>
        <v>0</v>
      </c>
      <c r="S361" s="20">
        <f>MIN(Q361+R361,Priority!E10)</f>
        <v>0</v>
      </c>
      <c r="T361" s="20">
        <f>MIN(MAX(0,Q361+R361-S361),MAX(0,Overview!$B$11-SUM(I361,N361,S361,X361,AC361,AH361,AM361,AR361,AW361,BB361)-SUM(J361,O361)))</f>
        <v>0</v>
      </c>
      <c r="U361" s="20">
        <f t="shared" si="7"/>
        <v>0</v>
      </c>
      <c r="V361" s="20">
        <f t="shared" si="19"/>
        <v>0</v>
      </c>
      <c r="W361" s="20">
        <f>ROUND(V361*Priority!D11/12,2)</f>
        <v>0</v>
      </c>
      <c r="X361" s="20">
        <f>MIN(V361+W361,Priority!E11)</f>
        <v>0</v>
      </c>
      <c r="Y361" s="20">
        <f>MIN(MAX(0,V361+W361-X361),MAX(0,Overview!$B$11-SUM(I361,N361,S361,X361,AC361,AH361,AM361,AR361,AW361,BB361)-SUM(J361,O361,T361)))</f>
        <v>0</v>
      </c>
      <c r="Z361" s="20">
        <f t="shared" si="8"/>
        <v>0</v>
      </c>
      <c r="AA361" s="20">
        <f t="shared" si="20"/>
        <v>0</v>
      </c>
      <c r="AB361" s="20">
        <f>ROUND(AA361*Priority!D12/12,2)</f>
        <v>0</v>
      </c>
      <c r="AC361" s="20">
        <f>MIN(AA361+AB361,Priority!E12)</f>
        <v>0</v>
      </c>
      <c r="AD361" s="20">
        <f>MIN(MAX(0,AA361+AB361-AC361),MAX(0,Overview!$B$11-SUM(I361,N361,S361,X361,AC361,AH361,AM361,AR361,AW361,BB361)-SUM(J361,O361,T361,Y361)))</f>
        <v>0</v>
      </c>
      <c r="AE361" s="20">
        <f t="shared" si="9"/>
        <v>0</v>
      </c>
      <c r="AF361" s="20">
        <f t="shared" si="21"/>
        <v>0</v>
      </c>
      <c r="AG361" s="20">
        <f>ROUND(AF361*Priority!D13/12,2)</f>
        <v>0</v>
      </c>
      <c r="AH361" s="20">
        <f>MIN(AF361+AG361,Priority!E13)</f>
        <v>0</v>
      </c>
      <c r="AI361" s="20">
        <f>MIN(MAX(0,AF361+AG361-AH361),MAX(0,Overview!$B$11-SUM(I361,N361,S361,X361,AC361,AH361,AM361,AR361,AW361,BB361)-SUM(J361,O361,T361,Y361,AD361)))</f>
        <v>0</v>
      </c>
      <c r="AJ361" s="20">
        <f t="shared" si="10"/>
        <v>0</v>
      </c>
      <c r="AK361" s="20">
        <f t="shared" si="22"/>
        <v>0</v>
      </c>
      <c r="AL361" s="20">
        <f>ROUND(AK361*Priority!D14/12,2)</f>
        <v>0</v>
      </c>
      <c r="AM361" s="20">
        <f>MIN(AK361+AL361,Priority!E14)</f>
        <v>0</v>
      </c>
      <c r="AN361" s="20">
        <f>MIN(MAX(0,AK361+AL361-AM361),MAX(0,Overview!$B$11-SUM(I361,N361,S361,X361,AC361,AH361,AM361,AR361,AW361,BB361)-SUM(J361,O361,T361,Y361,AD361,AI361)))</f>
        <v>0</v>
      </c>
      <c r="AO361" s="20">
        <f t="shared" si="11"/>
        <v>0</v>
      </c>
      <c r="AP361" s="20">
        <f t="shared" si="23"/>
        <v>0</v>
      </c>
      <c r="AQ361" s="20">
        <f>ROUND(AP361*Priority!D15/12,2)</f>
        <v>0</v>
      </c>
      <c r="AR361" s="20">
        <f>MIN(AP361+AQ361,Priority!E15)</f>
        <v>0</v>
      </c>
      <c r="AS361" s="20">
        <f>MIN(MAX(0,AP361+AQ361-AR361),MAX(0,Overview!$B$11-SUM(I361,N361,S361,X361,AC361,AH361,AM361,AR361,AW361,BB361)-SUM(J361,O361,T361,Y361,AD361,AI361,AN361)))</f>
        <v>0</v>
      </c>
      <c r="AT361" s="20">
        <f t="shared" si="12"/>
        <v>0</v>
      </c>
      <c r="AU361" s="20">
        <f t="shared" si="24"/>
        <v>0</v>
      </c>
      <c r="AV361" s="20">
        <f>ROUND(AU361*Priority!D16/12,2)</f>
        <v>0</v>
      </c>
      <c r="AW361" s="20">
        <f>MIN(AU361+AV361,Priority!E16)</f>
        <v>0</v>
      </c>
      <c r="AX361" s="20">
        <f>MIN(MAX(0,AU361+AV361-AW361),MAX(0,Overview!$B$11-SUM(I361,N361,S361,X361,AC361,AH361,AM361,AR361,AW361,BB361)-SUM(J361,O361,T361,Y361,AD361,AI361,AN361,AS361)))</f>
        <v>0</v>
      </c>
      <c r="AY361" s="20">
        <f t="shared" si="13"/>
        <v>0</v>
      </c>
      <c r="AZ361" s="20">
        <f t="shared" si="25"/>
        <v>0</v>
      </c>
      <c r="BA361" s="20">
        <f>ROUND(AZ361*Priority!D17/12,2)</f>
        <v>0</v>
      </c>
      <c r="BB361" s="20">
        <f>MIN(AZ361+BA361,Priority!E17)</f>
        <v>0</v>
      </c>
      <c r="BC361" s="20">
        <f>MIN(MAX(0,AZ361+BA361-BB361),MAX(0,Overview!$B$11-SUM(I361,N361,S361,X361,AC361,AH361,AM361,AR361,AW361,BB361)-SUM(J361,O361,T361,Y361,AD361,AI361,AN361,AS361,AX361)))</f>
        <v>0</v>
      </c>
      <c r="BD361" s="20">
        <f t="shared" si="14"/>
        <v>0</v>
      </c>
    </row>
    <row r="362" ht="22.5" customHeight="1">
      <c r="A362" s="4">
        <v>355.0</v>
      </c>
      <c r="B362" s="20">
        <f t="shared" ref="B362:C362" si="377">SUM(G362,L362,Q362,V362,AA362,AF362,AK362,AP362,AU362,AZ362)</f>
        <v>0</v>
      </c>
      <c r="C362" s="20">
        <f t="shared" si="377"/>
        <v>0</v>
      </c>
      <c r="D362" s="20">
        <f t="shared" si="3"/>
        <v>0</v>
      </c>
      <c r="E362" s="20">
        <f t="shared" si="4"/>
        <v>0</v>
      </c>
      <c r="F362" s="20">
        <f>MAX(0,Overview!$B$11-D362)</f>
        <v>0</v>
      </c>
      <c r="G362" s="20">
        <f t="shared" si="16"/>
        <v>0</v>
      </c>
      <c r="H362" s="20">
        <f>ROUND(G362*Priority!D8/12,2)</f>
        <v>0</v>
      </c>
      <c r="I362" s="20">
        <f>MIN(G362+H362,Priority!E8)</f>
        <v>0</v>
      </c>
      <c r="J362" s="20">
        <f>MIN(MAX(0,G362+H362-I362),MAX(0,Overview!$B$11-SUM(I362,N362,S362,X362,AC362,AH362,AM362,AR362,AW362,BB362)))</f>
        <v>0</v>
      </c>
      <c r="K362" s="20">
        <f t="shared" si="5"/>
        <v>0</v>
      </c>
      <c r="L362" s="20">
        <f t="shared" si="17"/>
        <v>0</v>
      </c>
      <c r="M362" s="20">
        <f>ROUND(L362*Priority!D9/12,2)</f>
        <v>0</v>
      </c>
      <c r="N362" s="20">
        <f>MIN(L362+M362,Priority!E9)</f>
        <v>0</v>
      </c>
      <c r="O362" s="20">
        <f>MIN(MAX(0,L362+M362-N362),MAX(0,Overview!$B$11-SUM(I362,N362,S362,X362,AC362,AH362,AM362,AR362,AW362,BB362)-SUM(J362)))</f>
        <v>0</v>
      </c>
      <c r="P362" s="20">
        <f t="shared" si="6"/>
        <v>0</v>
      </c>
      <c r="Q362" s="20">
        <f t="shared" si="18"/>
        <v>0</v>
      </c>
      <c r="R362" s="20">
        <f>ROUND(Q362*Priority!D10/12,2)</f>
        <v>0</v>
      </c>
      <c r="S362" s="20">
        <f>MIN(Q362+R362,Priority!E10)</f>
        <v>0</v>
      </c>
      <c r="T362" s="20">
        <f>MIN(MAX(0,Q362+R362-S362),MAX(0,Overview!$B$11-SUM(I362,N362,S362,X362,AC362,AH362,AM362,AR362,AW362,BB362)-SUM(J362,O362)))</f>
        <v>0</v>
      </c>
      <c r="U362" s="20">
        <f t="shared" si="7"/>
        <v>0</v>
      </c>
      <c r="V362" s="20">
        <f t="shared" si="19"/>
        <v>0</v>
      </c>
      <c r="W362" s="20">
        <f>ROUND(V362*Priority!D11/12,2)</f>
        <v>0</v>
      </c>
      <c r="X362" s="20">
        <f>MIN(V362+W362,Priority!E11)</f>
        <v>0</v>
      </c>
      <c r="Y362" s="20">
        <f>MIN(MAX(0,V362+W362-X362),MAX(0,Overview!$B$11-SUM(I362,N362,S362,X362,AC362,AH362,AM362,AR362,AW362,BB362)-SUM(J362,O362,T362)))</f>
        <v>0</v>
      </c>
      <c r="Z362" s="20">
        <f t="shared" si="8"/>
        <v>0</v>
      </c>
      <c r="AA362" s="20">
        <f t="shared" si="20"/>
        <v>0</v>
      </c>
      <c r="AB362" s="20">
        <f>ROUND(AA362*Priority!D12/12,2)</f>
        <v>0</v>
      </c>
      <c r="AC362" s="20">
        <f>MIN(AA362+AB362,Priority!E12)</f>
        <v>0</v>
      </c>
      <c r="AD362" s="20">
        <f>MIN(MAX(0,AA362+AB362-AC362),MAX(0,Overview!$B$11-SUM(I362,N362,S362,X362,AC362,AH362,AM362,AR362,AW362,BB362)-SUM(J362,O362,T362,Y362)))</f>
        <v>0</v>
      </c>
      <c r="AE362" s="20">
        <f t="shared" si="9"/>
        <v>0</v>
      </c>
      <c r="AF362" s="20">
        <f t="shared" si="21"/>
        <v>0</v>
      </c>
      <c r="AG362" s="20">
        <f>ROUND(AF362*Priority!D13/12,2)</f>
        <v>0</v>
      </c>
      <c r="AH362" s="20">
        <f>MIN(AF362+AG362,Priority!E13)</f>
        <v>0</v>
      </c>
      <c r="AI362" s="20">
        <f>MIN(MAX(0,AF362+AG362-AH362),MAX(0,Overview!$B$11-SUM(I362,N362,S362,X362,AC362,AH362,AM362,AR362,AW362,BB362)-SUM(J362,O362,T362,Y362,AD362)))</f>
        <v>0</v>
      </c>
      <c r="AJ362" s="20">
        <f t="shared" si="10"/>
        <v>0</v>
      </c>
      <c r="AK362" s="20">
        <f t="shared" si="22"/>
        <v>0</v>
      </c>
      <c r="AL362" s="20">
        <f>ROUND(AK362*Priority!D14/12,2)</f>
        <v>0</v>
      </c>
      <c r="AM362" s="20">
        <f>MIN(AK362+AL362,Priority!E14)</f>
        <v>0</v>
      </c>
      <c r="AN362" s="20">
        <f>MIN(MAX(0,AK362+AL362-AM362),MAX(0,Overview!$B$11-SUM(I362,N362,S362,X362,AC362,AH362,AM362,AR362,AW362,BB362)-SUM(J362,O362,T362,Y362,AD362,AI362)))</f>
        <v>0</v>
      </c>
      <c r="AO362" s="20">
        <f t="shared" si="11"/>
        <v>0</v>
      </c>
      <c r="AP362" s="20">
        <f t="shared" si="23"/>
        <v>0</v>
      </c>
      <c r="AQ362" s="20">
        <f>ROUND(AP362*Priority!D15/12,2)</f>
        <v>0</v>
      </c>
      <c r="AR362" s="20">
        <f>MIN(AP362+AQ362,Priority!E15)</f>
        <v>0</v>
      </c>
      <c r="AS362" s="20">
        <f>MIN(MAX(0,AP362+AQ362-AR362),MAX(0,Overview!$B$11-SUM(I362,N362,S362,X362,AC362,AH362,AM362,AR362,AW362,BB362)-SUM(J362,O362,T362,Y362,AD362,AI362,AN362)))</f>
        <v>0</v>
      </c>
      <c r="AT362" s="20">
        <f t="shared" si="12"/>
        <v>0</v>
      </c>
      <c r="AU362" s="20">
        <f t="shared" si="24"/>
        <v>0</v>
      </c>
      <c r="AV362" s="20">
        <f>ROUND(AU362*Priority!D16/12,2)</f>
        <v>0</v>
      </c>
      <c r="AW362" s="20">
        <f>MIN(AU362+AV362,Priority!E16)</f>
        <v>0</v>
      </c>
      <c r="AX362" s="20">
        <f>MIN(MAX(0,AU362+AV362-AW362),MAX(0,Overview!$B$11-SUM(I362,N362,S362,X362,AC362,AH362,AM362,AR362,AW362,BB362)-SUM(J362,O362,T362,Y362,AD362,AI362,AN362,AS362)))</f>
        <v>0</v>
      </c>
      <c r="AY362" s="20">
        <f t="shared" si="13"/>
        <v>0</v>
      </c>
      <c r="AZ362" s="20">
        <f t="shared" si="25"/>
        <v>0</v>
      </c>
      <c r="BA362" s="20">
        <f>ROUND(AZ362*Priority!D17/12,2)</f>
        <v>0</v>
      </c>
      <c r="BB362" s="20">
        <f>MIN(AZ362+BA362,Priority!E17)</f>
        <v>0</v>
      </c>
      <c r="BC362" s="20">
        <f>MIN(MAX(0,AZ362+BA362-BB362),MAX(0,Overview!$B$11-SUM(I362,N362,S362,X362,AC362,AH362,AM362,AR362,AW362,BB362)-SUM(J362,O362,T362,Y362,AD362,AI362,AN362,AS362,AX362)))</f>
        <v>0</v>
      </c>
      <c r="BD362" s="20">
        <f t="shared" si="14"/>
        <v>0</v>
      </c>
    </row>
    <row r="363" ht="22.5" customHeight="1">
      <c r="A363" s="4">
        <v>356.0</v>
      </c>
      <c r="B363" s="20">
        <f t="shared" ref="B363:C363" si="378">SUM(G363,L363,Q363,V363,AA363,AF363,AK363,AP363,AU363,AZ363)</f>
        <v>0</v>
      </c>
      <c r="C363" s="20">
        <f t="shared" si="378"/>
        <v>0</v>
      </c>
      <c r="D363" s="20">
        <f t="shared" si="3"/>
        <v>0</v>
      </c>
      <c r="E363" s="20">
        <f t="shared" si="4"/>
        <v>0</v>
      </c>
      <c r="F363" s="20">
        <f>MAX(0,Overview!$B$11-D363)</f>
        <v>0</v>
      </c>
      <c r="G363" s="20">
        <f t="shared" si="16"/>
        <v>0</v>
      </c>
      <c r="H363" s="20">
        <f>ROUND(G363*Priority!D8/12,2)</f>
        <v>0</v>
      </c>
      <c r="I363" s="20">
        <f>MIN(G363+H363,Priority!E8)</f>
        <v>0</v>
      </c>
      <c r="J363" s="20">
        <f>MIN(MAX(0,G363+H363-I363),MAX(0,Overview!$B$11-SUM(I363,N363,S363,X363,AC363,AH363,AM363,AR363,AW363,BB363)))</f>
        <v>0</v>
      </c>
      <c r="K363" s="20">
        <f t="shared" si="5"/>
        <v>0</v>
      </c>
      <c r="L363" s="20">
        <f t="shared" si="17"/>
        <v>0</v>
      </c>
      <c r="M363" s="20">
        <f>ROUND(L363*Priority!D9/12,2)</f>
        <v>0</v>
      </c>
      <c r="N363" s="20">
        <f>MIN(L363+M363,Priority!E9)</f>
        <v>0</v>
      </c>
      <c r="O363" s="20">
        <f>MIN(MAX(0,L363+M363-N363),MAX(0,Overview!$B$11-SUM(I363,N363,S363,X363,AC363,AH363,AM363,AR363,AW363,BB363)-SUM(J363)))</f>
        <v>0</v>
      </c>
      <c r="P363" s="20">
        <f t="shared" si="6"/>
        <v>0</v>
      </c>
      <c r="Q363" s="20">
        <f t="shared" si="18"/>
        <v>0</v>
      </c>
      <c r="R363" s="20">
        <f>ROUND(Q363*Priority!D10/12,2)</f>
        <v>0</v>
      </c>
      <c r="S363" s="20">
        <f>MIN(Q363+R363,Priority!E10)</f>
        <v>0</v>
      </c>
      <c r="T363" s="20">
        <f>MIN(MAX(0,Q363+R363-S363),MAX(0,Overview!$B$11-SUM(I363,N363,S363,X363,AC363,AH363,AM363,AR363,AW363,BB363)-SUM(J363,O363)))</f>
        <v>0</v>
      </c>
      <c r="U363" s="20">
        <f t="shared" si="7"/>
        <v>0</v>
      </c>
      <c r="V363" s="20">
        <f t="shared" si="19"/>
        <v>0</v>
      </c>
      <c r="W363" s="20">
        <f>ROUND(V363*Priority!D11/12,2)</f>
        <v>0</v>
      </c>
      <c r="X363" s="20">
        <f>MIN(V363+W363,Priority!E11)</f>
        <v>0</v>
      </c>
      <c r="Y363" s="20">
        <f>MIN(MAX(0,V363+W363-X363),MAX(0,Overview!$B$11-SUM(I363,N363,S363,X363,AC363,AH363,AM363,AR363,AW363,BB363)-SUM(J363,O363,T363)))</f>
        <v>0</v>
      </c>
      <c r="Z363" s="20">
        <f t="shared" si="8"/>
        <v>0</v>
      </c>
      <c r="AA363" s="20">
        <f t="shared" si="20"/>
        <v>0</v>
      </c>
      <c r="AB363" s="20">
        <f>ROUND(AA363*Priority!D12/12,2)</f>
        <v>0</v>
      </c>
      <c r="AC363" s="20">
        <f>MIN(AA363+AB363,Priority!E12)</f>
        <v>0</v>
      </c>
      <c r="AD363" s="20">
        <f>MIN(MAX(0,AA363+AB363-AC363),MAX(0,Overview!$B$11-SUM(I363,N363,S363,X363,AC363,AH363,AM363,AR363,AW363,BB363)-SUM(J363,O363,T363,Y363)))</f>
        <v>0</v>
      </c>
      <c r="AE363" s="20">
        <f t="shared" si="9"/>
        <v>0</v>
      </c>
      <c r="AF363" s="20">
        <f t="shared" si="21"/>
        <v>0</v>
      </c>
      <c r="AG363" s="20">
        <f>ROUND(AF363*Priority!D13/12,2)</f>
        <v>0</v>
      </c>
      <c r="AH363" s="20">
        <f>MIN(AF363+AG363,Priority!E13)</f>
        <v>0</v>
      </c>
      <c r="AI363" s="20">
        <f>MIN(MAX(0,AF363+AG363-AH363),MAX(0,Overview!$B$11-SUM(I363,N363,S363,X363,AC363,AH363,AM363,AR363,AW363,BB363)-SUM(J363,O363,T363,Y363,AD363)))</f>
        <v>0</v>
      </c>
      <c r="AJ363" s="20">
        <f t="shared" si="10"/>
        <v>0</v>
      </c>
      <c r="AK363" s="20">
        <f t="shared" si="22"/>
        <v>0</v>
      </c>
      <c r="AL363" s="20">
        <f>ROUND(AK363*Priority!D14/12,2)</f>
        <v>0</v>
      </c>
      <c r="AM363" s="20">
        <f>MIN(AK363+AL363,Priority!E14)</f>
        <v>0</v>
      </c>
      <c r="AN363" s="20">
        <f>MIN(MAX(0,AK363+AL363-AM363),MAX(0,Overview!$B$11-SUM(I363,N363,S363,X363,AC363,AH363,AM363,AR363,AW363,BB363)-SUM(J363,O363,T363,Y363,AD363,AI363)))</f>
        <v>0</v>
      </c>
      <c r="AO363" s="20">
        <f t="shared" si="11"/>
        <v>0</v>
      </c>
      <c r="AP363" s="20">
        <f t="shared" si="23"/>
        <v>0</v>
      </c>
      <c r="AQ363" s="20">
        <f>ROUND(AP363*Priority!D15/12,2)</f>
        <v>0</v>
      </c>
      <c r="AR363" s="20">
        <f>MIN(AP363+AQ363,Priority!E15)</f>
        <v>0</v>
      </c>
      <c r="AS363" s="20">
        <f>MIN(MAX(0,AP363+AQ363-AR363),MAX(0,Overview!$B$11-SUM(I363,N363,S363,X363,AC363,AH363,AM363,AR363,AW363,BB363)-SUM(J363,O363,T363,Y363,AD363,AI363,AN363)))</f>
        <v>0</v>
      </c>
      <c r="AT363" s="20">
        <f t="shared" si="12"/>
        <v>0</v>
      </c>
      <c r="AU363" s="20">
        <f t="shared" si="24"/>
        <v>0</v>
      </c>
      <c r="AV363" s="20">
        <f>ROUND(AU363*Priority!D16/12,2)</f>
        <v>0</v>
      </c>
      <c r="AW363" s="20">
        <f>MIN(AU363+AV363,Priority!E16)</f>
        <v>0</v>
      </c>
      <c r="AX363" s="20">
        <f>MIN(MAX(0,AU363+AV363-AW363),MAX(0,Overview!$B$11-SUM(I363,N363,S363,X363,AC363,AH363,AM363,AR363,AW363,BB363)-SUM(J363,O363,T363,Y363,AD363,AI363,AN363,AS363)))</f>
        <v>0</v>
      </c>
      <c r="AY363" s="20">
        <f t="shared" si="13"/>
        <v>0</v>
      </c>
      <c r="AZ363" s="20">
        <f t="shared" si="25"/>
        <v>0</v>
      </c>
      <c r="BA363" s="20">
        <f>ROUND(AZ363*Priority!D17/12,2)</f>
        <v>0</v>
      </c>
      <c r="BB363" s="20">
        <f>MIN(AZ363+BA363,Priority!E17)</f>
        <v>0</v>
      </c>
      <c r="BC363" s="20">
        <f>MIN(MAX(0,AZ363+BA363-BB363),MAX(0,Overview!$B$11-SUM(I363,N363,S363,X363,AC363,AH363,AM363,AR363,AW363,BB363)-SUM(J363,O363,T363,Y363,AD363,AI363,AN363,AS363,AX363)))</f>
        <v>0</v>
      </c>
      <c r="BD363" s="20">
        <f t="shared" si="14"/>
        <v>0</v>
      </c>
    </row>
    <row r="364" ht="22.5" customHeight="1">
      <c r="A364" s="4">
        <v>357.0</v>
      </c>
      <c r="B364" s="20">
        <f t="shared" ref="B364:C364" si="379">SUM(G364,L364,Q364,V364,AA364,AF364,AK364,AP364,AU364,AZ364)</f>
        <v>0</v>
      </c>
      <c r="C364" s="20">
        <f t="shared" si="379"/>
        <v>0</v>
      </c>
      <c r="D364" s="20">
        <f t="shared" si="3"/>
        <v>0</v>
      </c>
      <c r="E364" s="20">
        <f t="shared" si="4"/>
        <v>0</v>
      </c>
      <c r="F364" s="20">
        <f>MAX(0,Overview!$B$11-D364)</f>
        <v>0</v>
      </c>
      <c r="G364" s="20">
        <f t="shared" si="16"/>
        <v>0</v>
      </c>
      <c r="H364" s="20">
        <f>ROUND(G364*Priority!D8/12,2)</f>
        <v>0</v>
      </c>
      <c r="I364" s="20">
        <f>MIN(G364+H364,Priority!E8)</f>
        <v>0</v>
      </c>
      <c r="J364" s="20">
        <f>MIN(MAX(0,G364+H364-I364),MAX(0,Overview!$B$11-SUM(I364,N364,S364,X364,AC364,AH364,AM364,AR364,AW364,BB364)))</f>
        <v>0</v>
      </c>
      <c r="K364" s="20">
        <f t="shared" si="5"/>
        <v>0</v>
      </c>
      <c r="L364" s="20">
        <f t="shared" si="17"/>
        <v>0</v>
      </c>
      <c r="M364" s="20">
        <f>ROUND(L364*Priority!D9/12,2)</f>
        <v>0</v>
      </c>
      <c r="N364" s="20">
        <f>MIN(L364+M364,Priority!E9)</f>
        <v>0</v>
      </c>
      <c r="O364" s="20">
        <f>MIN(MAX(0,L364+M364-N364),MAX(0,Overview!$B$11-SUM(I364,N364,S364,X364,AC364,AH364,AM364,AR364,AW364,BB364)-SUM(J364)))</f>
        <v>0</v>
      </c>
      <c r="P364" s="20">
        <f t="shared" si="6"/>
        <v>0</v>
      </c>
      <c r="Q364" s="20">
        <f t="shared" si="18"/>
        <v>0</v>
      </c>
      <c r="R364" s="20">
        <f>ROUND(Q364*Priority!D10/12,2)</f>
        <v>0</v>
      </c>
      <c r="S364" s="20">
        <f>MIN(Q364+R364,Priority!E10)</f>
        <v>0</v>
      </c>
      <c r="T364" s="20">
        <f>MIN(MAX(0,Q364+R364-S364),MAX(0,Overview!$B$11-SUM(I364,N364,S364,X364,AC364,AH364,AM364,AR364,AW364,BB364)-SUM(J364,O364)))</f>
        <v>0</v>
      </c>
      <c r="U364" s="20">
        <f t="shared" si="7"/>
        <v>0</v>
      </c>
      <c r="V364" s="20">
        <f t="shared" si="19"/>
        <v>0</v>
      </c>
      <c r="W364" s="20">
        <f>ROUND(V364*Priority!D11/12,2)</f>
        <v>0</v>
      </c>
      <c r="X364" s="20">
        <f>MIN(V364+W364,Priority!E11)</f>
        <v>0</v>
      </c>
      <c r="Y364" s="20">
        <f>MIN(MAX(0,V364+W364-X364),MAX(0,Overview!$B$11-SUM(I364,N364,S364,X364,AC364,AH364,AM364,AR364,AW364,BB364)-SUM(J364,O364,T364)))</f>
        <v>0</v>
      </c>
      <c r="Z364" s="20">
        <f t="shared" si="8"/>
        <v>0</v>
      </c>
      <c r="AA364" s="20">
        <f t="shared" si="20"/>
        <v>0</v>
      </c>
      <c r="AB364" s="20">
        <f>ROUND(AA364*Priority!D12/12,2)</f>
        <v>0</v>
      </c>
      <c r="AC364" s="20">
        <f>MIN(AA364+AB364,Priority!E12)</f>
        <v>0</v>
      </c>
      <c r="AD364" s="20">
        <f>MIN(MAX(0,AA364+AB364-AC364),MAX(0,Overview!$B$11-SUM(I364,N364,S364,X364,AC364,AH364,AM364,AR364,AW364,BB364)-SUM(J364,O364,T364,Y364)))</f>
        <v>0</v>
      </c>
      <c r="AE364" s="20">
        <f t="shared" si="9"/>
        <v>0</v>
      </c>
      <c r="AF364" s="20">
        <f t="shared" si="21"/>
        <v>0</v>
      </c>
      <c r="AG364" s="20">
        <f>ROUND(AF364*Priority!D13/12,2)</f>
        <v>0</v>
      </c>
      <c r="AH364" s="20">
        <f>MIN(AF364+AG364,Priority!E13)</f>
        <v>0</v>
      </c>
      <c r="AI364" s="20">
        <f>MIN(MAX(0,AF364+AG364-AH364),MAX(0,Overview!$B$11-SUM(I364,N364,S364,X364,AC364,AH364,AM364,AR364,AW364,BB364)-SUM(J364,O364,T364,Y364,AD364)))</f>
        <v>0</v>
      </c>
      <c r="AJ364" s="20">
        <f t="shared" si="10"/>
        <v>0</v>
      </c>
      <c r="AK364" s="20">
        <f t="shared" si="22"/>
        <v>0</v>
      </c>
      <c r="AL364" s="20">
        <f>ROUND(AK364*Priority!D14/12,2)</f>
        <v>0</v>
      </c>
      <c r="AM364" s="20">
        <f>MIN(AK364+AL364,Priority!E14)</f>
        <v>0</v>
      </c>
      <c r="AN364" s="20">
        <f>MIN(MAX(0,AK364+AL364-AM364),MAX(0,Overview!$B$11-SUM(I364,N364,S364,X364,AC364,AH364,AM364,AR364,AW364,BB364)-SUM(J364,O364,T364,Y364,AD364,AI364)))</f>
        <v>0</v>
      </c>
      <c r="AO364" s="20">
        <f t="shared" si="11"/>
        <v>0</v>
      </c>
      <c r="AP364" s="20">
        <f t="shared" si="23"/>
        <v>0</v>
      </c>
      <c r="AQ364" s="20">
        <f>ROUND(AP364*Priority!D15/12,2)</f>
        <v>0</v>
      </c>
      <c r="AR364" s="20">
        <f>MIN(AP364+AQ364,Priority!E15)</f>
        <v>0</v>
      </c>
      <c r="AS364" s="20">
        <f>MIN(MAX(0,AP364+AQ364-AR364),MAX(0,Overview!$B$11-SUM(I364,N364,S364,X364,AC364,AH364,AM364,AR364,AW364,BB364)-SUM(J364,O364,T364,Y364,AD364,AI364,AN364)))</f>
        <v>0</v>
      </c>
      <c r="AT364" s="20">
        <f t="shared" si="12"/>
        <v>0</v>
      </c>
      <c r="AU364" s="20">
        <f t="shared" si="24"/>
        <v>0</v>
      </c>
      <c r="AV364" s="20">
        <f>ROUND(AU364*Priority!D16/12,2)</f>
        <v>0</v>
      </c>
      <c r="AW364" s="20">
        <f>MIN(AU364+AV364,Priority!E16)</f>
        <v>0</v>
      </c>
      <c r="AX364" s="20">
        <f>MIN(MAX(0,AU364+AV364-AW364),MAX(0,Overview!$B$11-SUM(I364,N364,S364,X364,AC364,AH364,AM364,AR364,AW364,BB364)-SUM(J364,O364,T364,Y364,AD364,AI364,AN364,AS364)))</f>
        <v>0</v>
      </c>
      <c r="AY364" s="20">
        <f t="shared" si="13"/>
        <v>0</v>
      </c>
      <c r="AZ364" s="20">
        <f t="shared" si="25"/>
        <v>0</v>
      </c>
      <c r="BA364" s="20">
        <f>ROUND(AZ364*Priority!D17/12,2)</f>
        <v>0</v>
      </c>
      <c r="BB364" s="20">
        <f>MIN(AZ364+BA364,Priority!E17)</f>
        <v>0</v>
      </c>
      <c r="BC364" s="20">
        <f>MIN(MAX(0,AZ364+BA364-BB364),MAX(0,Overview!$B$11-SUM(I364,N364,S364,X364,AC364,AH364,AM364,AR364,AW364,BB364)-SUM(J364,O364,T364,Y364,AD364,AI364,AN364,AS364,AX364)))</f>
        <v>0</v>
      </c>
      <c r="BD364" s="20">
        <f t="shared" si="14"/>
        <v>0</v>
      </c>
    </row>
    <row r="365" ht="22.5" customHeight="1">
      <c r="A365" s="4">
        <v>358.0</v>
      </c>
      <c r="B365" s="20">
        <f t="shared" ref="B365:C365" si="380">SUM(G365,L365,Q365,V365,AA365,AF365,AK365,AP365,AU365,AZ365)</f>
        <v>0</v>
      </c>
      <c r="C365" s="20">
        <f t="shared" si="380"/>
        <v>0</v>
      </c>
      <c r="D365" s="20">
        <f t="shared" si="3"/>
        <v>0</v>
      </c>
      <c r="E365" s="20">
        <f t="shared" si="4"/>
        <v>0</v>
      </c>
      <c r="F365" s="20">
        <f>MAX(0,Overview!$B$11-D365)</f>
        <v>0</v>
      </c>
      <c r="G365" s="20">
        <f t="shared" si="16"/>
        <v>0</v>
      </c>
      <c r="H365" s="20">
        <f>ROUND(G365*Priority!D8/12,2)</f>
        <v>0</v>
      </c>
      <c r="I365" s="20">
        <f>MIN(G365+H365,Priority!E8)</f>
        <v>0</v>
      </c>
      <c r="J365" s="20">
        <f>MIN(MAX(0,G365+H365-I365),MAX(0,Overview!$B$11-SUM(I365,N365,S365,X365,AC365,AH365,AM365,AR365,AW365,BB365)))</f>
        <v>0</v>
      </c>
      <c r="K365" s="20">
        <f t="shared" si="5"/>
        <v>0</v>
      </c>
      <c r="L365" s="20">
        <f t="shared" si="17"/>
        <v>0</v>
      </c>
      <c r="M365" s="20">
        <f>ROUND(L365*Priority!D9/12,2)</f>
        <v>0</v>
      </c>
      <c r="N365" s="20">
        <f>MIN(L365+M365,Priority!E9)</f>
        <v>0</v>
      </c>
      <c r="O365" s="20">
        <f>MIN(MAX(0,L365+M365-N365),MAX(0,Overview!$B$11-SUM(I365,N365,S365,X365,AC365,AH365,AM365,AR365,AW365,BB365)-SUM(J365)))</f>
        <v>0</v>
      </c>
      <c r="P365" s="20">
        <f t="shared" si="6"/>
        <v>0</v>
      </c>
      <c r="Q365" s="20">
        <f t="shared" si="18"/>
        <v>0</v>
      </c>
      <c r="R365" s="20">
        <f>ROUND(Q365*Priority!D10/12,2)</f>
        <v>0</v>
      </c>
      <c r="S365" s="20">
        <f>MIN(Q365+R365,Priority!E10)</f>
        <v>0</v>
      </c>
      <c r="T365" s="20">
        <f>MIN(MAX(0,Q365+R365-S365),MAX(0,Overview!$B$11-SUM(I365,N365,S365,X365,AC365,AH365,AM365,AR365,AW365,BB365)-SUM(J365,O365)))</f>
        <v>0</v>
      </c>
      <c r="U365" s="20">
        <f t="shared" si="7"/>
        <v>0</v>
      </c>
      <c r="V365" s="20">
        <f t="shared" si="19"/>
        <v>0</v>
      </c>
      <c r="W365" s="20">
        <f>ROUND(V365*Priority!D11/12,2)</f>
        <v>0</v>
      </c>
      <c r="X365" s="20">
        <f>MIN(V365+W365,Priority!E11)</f>
        <v>0</v>
      </c>
      <c r="Y365" s="20">
        <f>MIN(MAX(0,V365+W365-X365),MAX(0,Overview!$B$11-SUM(I365,N365,S365,X365,AC365,AH365,AM365,AR365,AW365,BB365)-SUM(J365,O365,T365)))</f>
        <v>0</v>
      </c>
      <c r="Z365" s="20">
        <f t="shared" si="8"/>
        <v>0</v>
      </c>
      <c r="AA365" s="20">
        <f t="shared" si="20"/>
        <v>0</v>
      </c>
      <c r="AB365" s="20">
        <f>ROUND(AA365*Priority!D12/12,2)</f>
        <v>0</v>
      </c>
      <c r="AC365" s="20">
        <f>MIN(AA365+AB365,Priority!E12)</f>
        <v>0</v>
      </c>
      <c r="AD365" s="20">
        <f>MIN(MAX(0,AA365+AB365-AC365),MAX(0,Overview!$B$11-SUM(I365,N365,S365,X365,AC365,AH365,AM365,AR365,AW365,BB365)-SUM(J365,O365,T365,Y365)))</f>
        <v>0</v>
      </c>
      <c r="AE365" s="20">
        <f t="shared" si="9"/>
        <v>0</v>
      </c>
      <c r="AF365" s="20">
        <f t="shared" si="21"/>
        <v>0</v>
      </c>
      <c r="AG365" s="20">
        <f>ROUND(AF365*Priority!D13/12,2)</f>
        <v>0</v>
      </c>
      <c r="AH365" s="20">
        <f>MIN(AF365+AG365,Priority!E13)</f>
        <v>0</v>
      </c>
      <c r="AI365" s="20">
        <f>MIN(MAX(0,AF365+AG365-AH365),MAX(0,Overview!$B$11-SUM(I365,N365,S365,X365,AC365,AH365,AM365,AR365,AW365,BB365)-SUM(J365,O365,T365,Y365,AD365)))</f>
        <v>0</v>
      </c>
      <c r="AJ365" s="20">
        <f t="shared" si="10"/>
        <v>0</v>
      </c>
      <c r="AK365" s="20">
        <f t="shared" si="22"/>
        <v>0</v>
      </c>
      <c r="AL365" s="20">
        <f>ROUND(AK365*Priority!D14/12,2)</f>
        <v>0</v>
      </c>
      <c r="AM365" s="20">
        <f>MIN(AK365+AL365,Priority!E14)</f>
        <v>0</v>
      </c>
      <c r="AN365" s="20">
        <f>MIN(MAX(0,AK365+AL365-AM365),MAX(0,Overview!$B$11-SUM(I365,N365,S365,X365,AC365,AH365,AM365,AR365,AW365,BB365)-SUM(J365,O365,T365,Y365,AD365,AI365)))</f>
        <v>0</v>
      </c>
      <c r="AO365" s="20">
        <f t="shared" si="11"/>
        <v>0</v>
      </c>
      <c r="AP365" s="20">
        <f t="shared" si="23"/>
        <v>0</v>
      </c>
      <c r="AQ365" s="20">
        <f>ROUND(AP365*Priority!D15/12,2)</f>
        <v>0</v>
      </c>
      <c r="AR365" s="20">
        <f>MIN(AP365+AQ365,Priority!E15)</f>
        <v>0</v>
      </c>
      <c r="AS365" s="20">
        <f>MIN(MAX(0,AP365+AQ365-AR365),MAX(0,Overview!$B$11-SUM(I365,N365,S365,X365,AC365,AH365,AM365,AR365,AW365,BB365)-SUM(J365,O365,T365,Y365,AD365,AI365,AN365)))</f>
        <v>0</v>
      </c>
      <c r="AT365" s="20">
        <f t="shared" si="12"/>
        <v>0</v>
      </c>
      <c r="AU365" s="20">
        <f t="shared" si="24"/>
        <v>0</v>
      </c>
      <c r="AV365" s="20">
        <f>ROUND(AU365*Priority!D16/12,2)</f>
        <v>0</v>
      </c>
      <c r="AW365" s="20">
        <f>MIN(AU365+AV365,Priority!E16)</f>
        <v>0</v>
      </c>
      <c r="AX365" s="20">
        <f>MIN(MAX(0,AU365+AV365-AW365),MAX(0,Overview!$B$11-SUM(I365,N365,S365,X365,AC365,AH365,AM365,AR365,AW365,BB365)-SUM(J365,O365,T365,Y365,AD365,AI365,AN365,AS365)))</f>
        <v>0</v>
      </c>
      <c r="AY365" s="20">
        <f t="shared" si="13"/>
        <v>0</v>
      </c>
      <c r="AZ365" s="20">
        <f t="shared" si="25"/>
        <v>0</v>
      </c>
      <c r="BA365" s="20">
        <f>ROUND(AZ365*Priority!D17/12,2)</f>
        <v>0</v>
      </c>
      <c r="BB365" s="20">
        <f>MIN(AZ365+BA365,Priority!E17)</f>
        <v>0</v>
      </c>
      <c r="BC365" s="20">
        <f>MIN(MAX(0,AZ365+BA365-BB365),MAX(0,Overview!$B$11-SUM(I365,N365,S365,X365,AC365,AH365,AM365,AR365,AW365,BB365)-SUM(J365,O365,T365,Y365,AD365,AI365,AN365,AS365,AX365)))</f>
        <v>0</v>
      </c>
      <c r="BD365" s="20">
        <f t="shared" si="14"/>
        <v>0</v>
      </c>
    </row>
    <row r="366" ht="22.5" customHeight="1">
      <c r="A366" s="4">
        <v>359.0</v>
      </c>
      <c r="B366" s="20">
        <f t="shared" ref="B366:C366" si="381">SUM(G366,L366,Q366,V366,AA366,AF366,AK366,AP366,AU366,AZ366)</f>
        <v>0</v>
      </c>
      <c r="C366" s="20">
        <f t="shared" si="381"/>
        <v>0</v>
      </c>
      <c r="D366" s="20">
        <f t="shared" si="3"/>
        <v>0</v>
      </c>
      <c r="E366" s="20">
        <f t="shared" si="4"/>
        <v>0</v>
      </c>
      <c r="F366" s="20">
        <f>MAX(0,Overview!$B$11-D366)</f>
        <v>0</v>
      </c>
      <c r="G366" s="20">
        <f t="shared" si="16"/>
        <v>0</v>
      </c>
      <c r="H366" s="20">
        <f>ROUND(G366*Priority!D8/12,2)</f>
        <v>0</v>
      </c>
      <c r="I366" s="20">
        <f>MIN(G366+H366,Priority!E8)</f>
        <v>0</v>
      </c>
      <c r="J366" s="20">
        <f>MIN(MAX(0,G366+H366-I366),MAX(0,Overview!$B$11-SUM(I366,N366,S366,X366,AC366,AH366,AM366,AR366,AW366,BB366)))</f>
        <v>0</v>
      </c>
      <c r="K366" s="20">
        <f t="shared" si="5"/>
        <v>0</v>
      </c>
      <c r="L366" s="20">
        <f t="shared" si="17"/>
        <v>0</v>
      </c>
      <c r="M366" s="20">
        <f>ROUND(L366*Priority!D9/12,2)</f>
        <v>0</v>
      </c>
      <c r="N366" s="20">
        <f>MIN(L366+M366,Priority!E9)</f>
        <v>0</v>
      </c>
      <c r="O366" s="20">
        <f>MIN(MAX(0,L366+M366-N366),MAX(0,Overview!$B$11-SUM(I366,N366,S366,X366,AC366,AH366,AM366,AR366,AW366,BB366)-SUM(J366)))</f>
        <v>0</v>
      </c>
      <c r="P366" s="20">
        <f t="shared" si="6"/>
        <v>0</v>
      </c>
      <c r="Q366" s="20">
        <f t="shared" si="18"/>
        <v>0</v>
      </c>
      <c r="R366" s="20">
        <f>ROUND(Q366*Priority!D10/12,2)</f>
        <v>0</v>
      </c>
      <c r="S366" s="20">
        <f>MIN(Q366+R366,Priority!E10)</f>
        <v>0</v>
      </c>
      <c r="T366" s="20">
        <f>MIN(MAX(0,Q366+R366-S366),MAX(0,Overview!$B$11-SUM(I366,N366,S366,X366,AC366,AH366,AM366,AR366,AW366,BB366)-SUM(J366,O366)))</f>
        <v>0</v>
      </c>
      <c r="U366" s="20">
        <f t="shared" si="7"/>
        <v>0</v>
      </c>
      <c r="V366" s="20">
        <f t="shared" si="19"/>
        <v>0</v>
      </c>
      <c r="W366" s="20">
        <f>ROUND(V366*Priority!D11/12,2)</f>
        <v>0</v>
      </c>
      <c r="X366" s="20">
        <f>MIN(V366+W366,Priority!E11)</f>
        <v>0</v>
      </c>
      <c r="Y366" s="20">
        <f>MIN(MAX(0,V366+W366-X366),MAX(0,Overview!$B$11-SUM(I366,N366,S366,X366,AC366,AH366,AM366,AR366,AW366,BB366)-SUM(J366,O366,T366)))</f>
        <v>0</v>
      </c>
      <c r="Z366" s="20">
        <f t="shared" si="8"/>
        <v>0</v>
      </c>
      <c r="AA366" s="20">
        <f t="shared" si="20"/>
        <v>0</v>
      </c>
      <c r="AB366" s="20">
        <f>ROUND(AA366*Priority!D12/12,2)</f>
        <v>0</v>
      </c>
      <c r="AC366" s="20">
        <f>MIN(AA366+AB366,Priority!E12)</f>
        <v>0</v>
      </c>
      <c r="AD366" s="20">
        <f>MIN(MAX(0,AA366+AB366-AC366),MAX(0,Overview!$B$11-SUM(I366,N366,S366,X366,AC366,AH366,AM366,AR366,AW366,BB366)-SUM(J366,O366,T366,Y366)))</f>
        <v>0</v>
      </c>
      <c r="AE366" s="20">
        <f t="shared" si="9"/>
        <v>0</v>
      </c>
      <c r="AF366" s="20">
        <f t="shared" si="21"/>
        <v>0</v>
      </c>
      <c r="AG366" s="20">
        <f>ROUND(AF366*Priority!D13/12,2)</f>
        <v>0</v>
      </c>
      <c r="AH366" s="20">
        <f>MIN(AF366+AG366,Priority!E13)</f>
        <v>0</v>
      </c>
      <c r="AI366" s="20">
        <f>MIN(MAX(0,AF366+AG366-AH366),MAX(0,Overview!$B$11-SUM(I366,N366,S366,X366,AC366,AH366,AM366,AR366,AW366,BB366)-SUM(J366,O366,T366,Y366,AD366)))</f>
        <v>0</v>
      </c>
      <c r="AJ366" s="20">
        <f t="shared" si="10"/>
        <v>0</v>
      </c>
      <c r="AK366" s="20">
        <f t="shared" si="22"/>
        <v>0</v>
      </c>
      <c r="AL366" s="20">
        <f>ROUND(AK366*Priority!D14/12,2)</f>
        <v>0</v>
      </c>
      <c r="AM366" s="20">
        <f>MIN(AK366+AL366,Priority!E14)</f>
        <v>0</v>
      </c>
      <c r="AN366" s="20">
        <f>MIN(MAX(0,AK366+AL366-AM366),MAX(0,Overview!$B$11-SUM(I366,N366,S366,X366,AC366,AH366,AM366,AR366,AW366,BB366)-SUM(J366,O366,T366,Y366,AD366,AI366)))</f>
        <v>0</v>
      </c>
      <c r="AO366" s="20">
        <f t="shared" si="11"/>
        <v>0</v>
      </c>
      <c r="AP366" s="20">
        <f t="shared" si="23"/>
        <v>0</v>
      </c>
      <c r="AQ366" s="20">
        <f>ROUND(AP366*Priority!D15/12,2)</f>
        <v>0</v>
      </c>
      <c r="AR366" s="20">
        <f>MIN(AP366+AQ366,Priority!E15)</f>
        <v>0</v>
      </c>
      <c r="AS366" s="20">
        <f>MIN(MAX(0,AP366+AQ366-AR366),MAX(0,Overview!$B$11-SUM(I366,N366,S366,X366,AC366,AH366,AM366,AR366,AW366,BB366)-SUM(J366,O366,T366,Y366,AD366,AI366,AN366)))</f>
        <v>0</v>
      </c>
      <c r="AT366" s="20">
        <f t="shared" si="12"/>
        <v>0</v>
      </c>
      <c r="AU366" s="20">
        <f t="shared" si="24"/>
        <v>0</v>
      </c>
      <c r="AV366" s="20">
        <f>ROUND(AU366*Priority!D16/12,2)</f>
        <v>0</v>
      </c>
      <c r="AW366" s="20">
        <f>MIN(AU366+AV366,Priority!E16)</f>
        <v>0</v>
      </c>
      <c r="AX366" s="20">
        <f>MIN(MAX(0,AU366+AV366-AW366),MAX(0,Overview!$B$11-SUM(I366,N366,S366,X366,AC366,AH366,AM366,AR366,AW366,BB366)-SUM(J366,O366,T366,Y366,AD366,AI366,AN366,AS366)))</f>
        <v>0</v>
      </c>
      <c r="AY366" s="20">
        <f t="shared" si="13"/>
        <v>0</v>
      </c>
      <c r="AZ366" s="20">
        <f t="shared" si="25"/>
        <v>0</v>
      </c>
      <c r="BA366" s="20">
        <f>ROUND(AZ366*Priority!D17/12,2)</f>
        <v>0</v>
      </c>
      <c r="BB366" s="20">
        <f>MIN(AZ366+BA366,Priority!E17)</f>
        <v>0</v>
      </c>
      <c r="BC366" s="20">
        <f>MIN(MAX(0,AZ366+BA366-BB366),MAX(0,Overview!$B$11-SUM(I366,N366,S366,X366,AC366,AH366,AM366,AR366,AW366,BB366)-SUM(J366,O366,T366,Y366,AD366,AI366,AN366,AS366,AX366)))</f>
        <v>0</v>
      </c>
      <c r="BD366" s="20">
        <f t="shared" si="14"/>
        <v>0</v>
      </c>
    </row>
    <row r="367" ht="22.5" customHeight="1">
      <c r="A367" s="4">
        <v>360.0</v>
      </c>
      <c r="B367" s="20">
        <f t="shared" ref="B367:C367" si="382">SUM(G367,L367,Q367,V367,AA367,AF367,AK367,AP367,AU367,AZ367)</f>
        <v>0</v>
      </c>
      <c r="C367" s="20">
        <f t="shared" si="382"/>
        <v>0</v>
      </c>
      <c r="D367" s="20">
        <f t="shared" si="3"/>
        <v>0</v>
      </c>
      <c r="E367" s="20">
        <f t="shared" si="4"/>
        <v>0</v>
      </c>
      <c r="F367" s="20">
        <f>MAX(0,Overview!$B$11-D367)</f>
        <v>0</v>
      </c>
      <c r="G367" s="20">
        <f t="shared" si="16"/>
        <v>0</v>
      </c>
      <c r="H367" s="20">
        <f>ROUND(G367*Priority!D8/12,2)</f>
        <v>0</v>
      </c>
      <c r="I367" s="20">
        <f>MIN(G367+H367,Priority!E8)</f>
        <v>0</v>
      </c>
      <c r="J367" s="20">
        <f>MIN(MAX(0,G367+H367-I367),MAX(0,Overview!$B$11-SUM(I367,N367,S367,X367,AC367,AH367,AM367,AR367,AW367,BB367)))</f>
        <v>0</v>
      </c>
      <c r="K367" s="20">
        <f t="shared" si="5"/>
        <v>0</v>
      </c>
      <c r="L367" s="20">
        <f t="shared" si="17"/>
        <v>0</v>
      </c>
      <c r="M367" s="20">
        <f>ROUND(L367*Priority!D9/12,2)</f>
        <v>0</v>
      </c>
      <c r="N367" s="20">
        <f>MIN(L367+M367,Priority!E9)</f>
        <v>0</v>
      </c>
      <c r="O367" s="20">
        <f>MIN(MAX(0,L367+M367-N367),MAX(0,Overview!$B$11-SUM(I367,N367,S367,X367,AC367,AH367,AM367,AR367,AW367,BB367)-SUM(J367)))</f>
        <v>0</v>
      </c>
      <c r="P367" s="20">
        <f t="shared" si="6"/>
        <v>0</v>
      </c>
      <c r="Q367" s="20">
        <f t="shared" si="18"/>
        <v>0</v>
      </c>
      <c r="R367" s="20">
        <f>ROUND(Q367*Priority!D10/12,2)</f>
        <v>0</v>
      </c>
      <c r="S367" s="20">
        <f>MIN(Q367+R367,Priority!E10)</f>
        <v>0</v>
      </c>
      <c r="T367" s="20">
        <f>MIN(MAX(0,Q367+R367-S367),MAX(0,Overview!$B$11-SUM(I367,N367,S367,X367,AC367,AH367,AM367,AR367,AW367,BB367)-SUM(J367,O367)))</f>
        <v>0</v>
      </c>
      <c r="U367" s="20">
        <f t="shared" si="7"/>
        <v>0</v>
      </c>
      <c r="V367" s="20">
        <f t="shared" si="19"/>
        <v>0</v>
      </c>
      <c r="W367" s="20">
        <f>ROUND(V367*Priority!D11/12,2)</f>
        <v>0</v>
      </c>
      <c r="X367" s="20">
        <f>MIN(V367+W367,Priority!E11)</f>
        <v>0</v>
      </c>
      <c r="Y367" s="20">
        <f>MIN(MAX(0,V367+W367-X367),MAX(0,Overview!$B$11-SUM(I367,N367,S367,X367,AC367,AH367,AM367,AR367,AW367,BB367)-SUM(J367,O367,T367)))</f>
        <v>0</v>
      </c>
      <c r="Z367" s="20">
        <f t="shared" si="8"/>
        <v>0</v>
      </c>
      <c r="AA367" s="20">
        <f t="shared" si="20"/>
        <v>0</v>
      </c>
      <c r="AB367" s="20">
        <f>ROUND(AA367*Priority!D12/12,2)</f>
        <v>0</v>
      </c>
      <c r="AC367" s="20">
        <f>MIN(AA367+AB367,Priority!E12)</f>
        <v>0</v>
      </c>
      <c r="AD367" s="20">
        <f>MIN(MAX(0,AA367+AB367-AC367),MAX(0,Overview!$B$11-SUM(I367,N367,S367,X367,AC367,AH367,AM367,AR367,AW367,BB367)-SUM(J367,O367,T367,Y367)))</f>
        <v>0</v>
      </c>
      <c r="AE367" s="20">
        <f t="shared" si="9"/>
        <v>0</v>
      </c>
      <c r="AF367" s="20">
        <f t="shared" si="21"/>
        <v>0</v>
      </c>
      <c r="AG367" s="20">
        <f>ROUND(AF367*Priority!D13/12,2)</f>
        <v>0</v>
      </c>
      <c r="AH367" s="20">
        <f>MIN(AF367+AG367,Priority!E13)</f>
        <v>0</v>
      </c>
      <c r="AI367" s="20">
        <f>MIN(MAX(0,AF367+AG367-AH367),MAX(0,Overview!$B$11-SUM(I367,N367,S367,X367,AC367,AH367,AM367,AR367,AW367,BB367)-SUM(J367,O367,T367,Y367,AD367)))</f>
        <v>0</v>
      </c>
      <c r="AJ367" s="20">
        <f t="shared" si="10"/>
        <v>0</v>
      </c>
      <c r="AK367" s="20">
        <f t="shared" si="22"/>
        <v>0</v>
      </c>
      <c r="AL367" s="20">
        <f>ROUND(AK367*Priority!D14/12,2)</f>
        <v>0</v>
      </c>
      <c r="AM367" s="20">
        <f>MIN(AK367+AL367,Priority!E14)</f>
        <v>0</v>
      </c>
      <c r="AN367" s="20">
        <f>MIN(MAX(0,AK367+AL367-AM367),MAX(0,Overview!$B$11-SUM(I367,N367,S367,X367,AC367,AH367,AM367,AR367,AW367,BB367)-SUM(J367,O367,T367,Y367,AD367,AI367)))</f>
        <v>0</v>
      </c>
      <c r="AO367" s="20">
        <f t="shared" si="11"/>
        <v>0</v>
      </c>
      <c r="AP367" s="20">
        <f t="shared" si="23"/>
        <v>0</v>
      </c>
      <c r="AQ367" s="20">
        <f>ROUND(AP367*Priority!D15/12,2)</f>
        <v>0</v>
      </c>
      <c r="AR367" s="20">
        <f>MIN(AP367+AQ367,Priority!E15)</f>
        <v>0</v>
      </c>
      <c r="AS367" s="20">
        <f>MIN(MAX(0,AP367+AQ367-AR367),MAX(0,Overview!$B$11-SUM(I367,N367,S367,X367,AC367,AH367,AM367,AR367,AW367,BB367)-SUM(J367,O367,T367,Y367,AD367,AI367,AN367)))</f>
        <v>0</v>
      </c>
      <c r="AT367" s="20">
        <f t="shared" si="12"/>
        <v>0</v>
      </c>
      <c r="AU367" s="20">
        <f t="shared" si="24"/>
        <v>0</v>
      </c>
      <c r="AV367" s="20">
        <f>ROUND(AU367*Priority!D16/12,2)</f>
        <v>0</v>
      </c>
      <c r="AW367" s="20">
        <f>MIN(AU367+AV367,Priority!E16)</f>
        <v>0</v>
      </c>
      <c r="AX367" s="20">
        <f>MIN(MAX(0,AU367+AV367-AW367),MAX(0,Overview!$B$11-SUM(I367,N367,S367,X367,AC367,AH367,AM367,AR367,AW367,BB367)-SUM(J367,O367,T367,Y367,AD367,AI367,AN367,AS367)))</f>
        <v>0</v>
      </c>
      <c r="AY367" s="20">
        <f t="shared" si="13"/>
        <v>0</v>
      </c>
      <c r="AZ367" s="20">
        <f t="shared" si="25"/>
        <v>0</v>
      </c>
      <c r="BA367" s="20">
        <f>ROUND(AZ367*Priority!D17/12,2)</f>
        <v>0</v>
      </c>
      <c r="BB367" s="20">
        <f>MIN(AZ367+BA367,Priority!E17)</f>
        <v>0</v>
      </c>
      <c r="BC367" s="20">
        <f>MIN(MAX(0,AZ367+BA367-BB367),MAX(0,Overview!$B$11-SUM(I367,N367,S367,X367,AC367,AH367,AM367,AR367,AW367,BB367)-SUM(J367,O367,T367,Y367,AD367,AI367,AN367,AS367,AX367)))</f>
        <v>0</v>
      </c>
      <c r="BD367" s="20">
        <f t="shared" si="14"/>
        <v>0</v>
      </c>
    </row>
    <row r="368" ht="22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</row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8" width="18.0"/>
    <col customWidth="1" min="9" max="26" width="8.63"/>
  </cols>
  <sheetData>
    <row r="1" ht="22.5" customHeight="1">
      <c r="A1" s="4"/>
      <c r="B1" s="4"/>
      <c r="C1" s="4"/>
      <c r="D1" s="4"/>
      <c r="E1" s="4"/>
      <c r="F1" s="4"/>
      <c r="G1" s="4"/>
      <c r="H1" s="4"/>
    </row>
    <row r="2" ht="22.5" customHeight="1">
      <c r="A2" s="6" t="s">
        <v>115</v>
      </c>
      <c r="B2" s="4"/>
      <c r="C2" s="4"/>
      <c r="D2" s="4"/>
      <c r="E2" s="4"/>
      <c r="F2" s="4"/>
      <c r="G2" s="4"/>
      <c r="H2" s="4"/>
    </row>
    <row r="3" ht="22.5" customHeight="1">
      <c r="A3" s="8" t="s">
        <v>5</v>
      </c>
      <c r="B3" s="4"/>
      <c r="C3" s="4"/>
      <c r="D3" s="4"/>
      <c r="E3" s="4"/>
      <c r="F3" s="4"/>
      <c r="G3" s="4"/>
      <c r="H3" s="4"/>
    </row>
    <row r="4" ht="22.5" customHeight="1">
      <c r="A4" s="4"/>
      <c r="B4" s="4"/>
      <c r="C4" s="4"/>
      <c r="D4" s="4"/>
      <c r="E4" s="4"/>
      <c r="F4" s="4"/>
      <c r="G4" s="4"/>
      <c r="H4" s="4"/>
    </row>
    <row r="5" ht="36.0" customHeight="1">
      <c r="A5" s="29" t="s">
        <v>116</v>
      </c>
    </row>
    <row r="6" ht="22.5" customHeight="1">
      <c r="A6" s="4"/>
      <c r="B6" s="4"/>
      <c r="C6" s="4"/>
      <c r="D6" s="4"/>
      <c r="E6" s="4"/>
      <c r="F6" s="4"/>
      <c r="G6" s="4"/>
      <c r="H6" s="4"/>
    </row>
    <row r="7" ht="36.0" customHeight="1">
      <c r="A7" s="38" t="s">
        <v>117</v>
      </c>
    </row>
    <row r="8" ht="22.5" customHeight="1">
      <c r="A8" s="4"/>
      <c r="B8" s="4"/>
      <c r="C8" s="4"/>
      <c r="D8" s="4"/>
      <c r="E8" s="4"/>
      <c r="F8" s="4"/>
      <c r="G8" s="4"/>
      <c r="H8" s="4"/>
    </row>
    <row r="9" ht="36.0" customHeight="1">
      <c r="A9" s="29" t="s">
        <v>118</v>
      </c>
    </row>
    <row r="10" ht="22.5" customHeight="1">
      <c r="A10" s="4"/>
      <c r="B10" s="4"/>
      <c r="C10" s="4"/>
      <c r="D10" s="4"/>
      <c r="E10" s="4"/>
      <c r="F10" s="4"/>
      <c r="G10" s="4"/>
      <c r="H10" s="4"/>
    </row>
    <row r="11" ht="36.0" customHeight="1">
      <c r="A11" s="29" t="s">
        <v>119</v>
      </c>
    </row>
    <row r="12" ht="22.5" customHeight="1">
      <c r="A12" s="4"/>
      <c r="B12" s="4"/>
      <c r="C12" s="4"/>
      <c r="D12" s="4"/>
      <c r="E12" s="4"/>
      <c r="F12" s="4"/>
      <c r="G12" s="4"/>
      <c r="H12" s="4"/>
    </row>
    <row r="13" ht="36.0" customHeight="1">
      <c r="A13" s="29" t="s">
        <v>120</v>
      </c>
    </row>
    <row r="14" ht="22.5" customHeight="1">
      <c r="A14" s="4"/>
      <c r="B14" s="4"/>
      <c r="C14" s="4"/>
      <c r="D14" s="4"/>
      <c r="E14" s="4"/>
      <c r="F14" s="4"/>
      <c r="G14" s="4"/>
      <c r="H14" s="4"/>
    </row>
    <row r="15" ht="22.5" customHeight="1">
      <c r="A15" s="4"/>
      <c r="B15" s="4"/>
      <c r="C15" s="4"/>
      <c r="D15" s="4"/>
      <c r="E15" s="4"/>
      <c r="F15" s="4"/>
      <c r="G15" s="4"/>
      <c r="H15" s="4"/>
    </row>
    <row r="16" ht="22.5" customHeight="1">
      <c r="A16" s="4"/>
      <c r="B16" s="4"/>
      <c r="C16" s="4"/>
      <c r="D16" s="4"/>
      <c r="E16" s="4"/>
      <c r="F16" s="4"/>
      <c r="G16" s="4"/>
      <c r="H16" s="4"/>
    </row>
    <row r="17" ht="28.5" customHeight="1">
      <c r="A17" s="39" t="s">
        <v>121</v>
      </c>
    </row>
    <row r="18" ht="28.5" customHeight="1">
      <c r="A18" s="40"/>
      <c r="B18" s="40"/>
      <c r="C18" s="40"/>
      <c r="D18" s="40"/>
      <c r="E18" s="40"/>
      <c r="F18" s="40"/>
      <c r="G18" s="40"/>
      <c r="H18" s="40"/>
    </row>
    <row r="19" ht="28.5" customHeight="1">
      <c r="A19" s="39" t="s">
        <v>122</v>
      </c>
    </row>
    <row r="20" ht="28.5" customHeight="1">
      <c r="A20" s="40"/>
      <c r="B20" s="40"/>
      <c r="C20" s="40"/>
      <c r="D20" s="40"/>
      <c r="E20" s="40"/>
      <c r="F20" s="40"/>
      <c r="G20" s="40"/>
      <c r="H20" s="40"/>
    </row>
    <row r="21" ht="28.5" customHeight="1">
      <c r="A21" s="40"/>
    </row>
    <row r="22" ht="28.5" customHeight="1">
      <c r="A22" s="40"/>
      <c r="B22" s="40"/>
      <c r="C22" s="40"/>
      <c r="D22" s="40"/>
      <c r="E22" s="40"/>
      <c r="F22" s="40"/>
      <c r="G22" s="40"/>
      <c r="H22" s="40"/>
    </row>
    <row r="23" ht="28.5" customHeight="1">
      <c r="A23" s="39" t="s">
        <v>123</v>
      </c>
    </row>
    <row r="24" ht="22.5" customHeight="1">
      <c r="A24" s="4"/>
      <c r="B24" s="4"/>
      <c r="C24" s="4"/>
      <c r="D24" s="4"/>
      <c r="E24" s="4"/>
      <c r="F24" s="4"/>
      <c r="G24" s="4"/>
      <c r="H24" s="4"/>
    </row>
    <row r="25" ht="22.5" customHeight="1">
      <c r="A25" s="4"/>
      <c r="B25" s="4"/>
      <c r="C25" s="4"/>
      <c r="D25" s="4"/>
      <c r="E25" s="4"/>
      <c r="F25" s="4"/>
      <c r="G25" s="4"/>
      <c r="H25" s="4"/>
    </row>
    <row r="26" ht="22.5" customHeight="1">
      <c r="A26" s="4"/>
      <c r="B26" s="4"/>
      <c r="C26" s="4"/>
      <c r="D26" s="4"/>
      <c r="E26" s="4"/>
      <c r="F26" s="4"/>
      <c r="G26" s="4"/>
      <c r="H26" s="4"/>
    </row>
    <row r="27" ht="22.5" customHeight="1">
      <c r="A27" s="4"/>
      <c r="B27" s="4"/>
      <c r="C27" s="4"/>
      <c r="D27" s="4"/>
      <c r="E27" s="4"/>
      <c r="F27" s="4"/>
      <c r="G27" s="4"/>
      <c r="H27" s="4"/>
    </row>
    <row r="28" ht="22.5" customHeight="1">
      <c r="A28" s="4"/>
      <c r="B28" s="4"/>
      <c r="C28" s="4"/>
      <c r="D28" s="4"/>
      <c r="E28" s="4"/>
      <c r="F28" s="4"/>
      <c r="G28" s="4"/>
      <c r="H28" s="4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21:H21"/>
    <mergeCell ref="A23:H23"/>
    <mergeCell ref="A5:H5"/>
    <mergeCell ref="A7:H7"/>
    <mergeCell ref="A9:H9"/>
    <mergeCell ref="A11:H11"/>
    <mergeCell ref="A13:H13"/>
    <mergeCell ref="A17:H17"/>
    <mergeCell ref="A19:H19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2" width="10.63"/>
    <col customWidth="1" min="13" max="13" width="8.63"/>
    <col customWidth="1" hidden="1" min="14" max="26" width="8.63"/>
  </cols>
  <sheetData>
    <row r="1" ht="21.0" customHeight="1">
      <c r="A1" s="4"/>
      <c r="B1" s="4"/>
      <c r="C1" s="4"/>
      <c r="D1" s="4"/>
      <c r="E1" s="4"/>
      <c r="F1" s="41"/>
      <c r="G1" s="41"/>
      <c r="H1" s="41"/>
      <c r="I1" s="41"/>
      <c r="J1" s="41"/>
      <c r="K1" s="41"/>
      <c r="L1" s="41"/>
    </row>
    <row r="2" ht="21.0" customHeight="1">
      <c r="A2" s="42" t="s">
        <v>124</v>
      </c>
      <c r="B2" s="4"/>
      <c r="C2" s="4"/>
      <c r="D2" s="4"/>
      <c r="E2" s="4"/>
      <c r="F2" s="41"/>
      <c r="G2" s="41"/>
      <c r="H2" s="41"/>
      <c r="I2" s="41"/>
      <c r="J2" s="41"/>
      <c r="K2" s="41"/>
      <c r="L2" s="41"/>
    </row>
    <row r="3" ht="21.0" customHeight="1">
      <c r="A3" s="8" t="s">
        <v>5</v>
      </c>
      <c r="B3" s="4"/>
      <c r="C3" s="4"/>
      <c r="D3" s="4"/>
      <c r="E3" s="4"/>
      <c r="F3" s="41"/>
      <c r="G3" s="41"/>
      <c r="H3" s="41"/>
      <c r="I3" s="41"/>
      <c r="J3" s="41"/>
      <c r="K3" s="41"/>
      <c r="L3" s="41"/>
    </row>
    <row r="4" ht="21.0" customHeight="1">
      <c r="A4" s="4"/>
      <c r="B4" s="4"/>
      <c r="C4" s="4"/>
      <c r="D4" s="4"/>
      <c r="E4" s="4"/>
      <c r="F4" s="41"/>
      <c r="G4" s="41"/>
      <c r="H4" s="41"/>
      <c r="I4" s="41"/>
      <c r="J4" s="41"/>
      <c r="K4" s="41"/>
      <c r="L4" s="41"/>
    </row>
    <row r="5" ht="21.0" customHeight="1">
      <c r="A5" s="4"/>
      <c r="B5" s="4"/>
      <c r="C5" s="4"/>
      <c r="D5" s="4"/>
      <c r="E5" s="4"/>
      <c r="F5" s="41"/>
      <c r="G5" s="43" t="s">
        <v>125</v>
      </c>
    </row>
    <row r="6" ht="21.0" customHeight="1">
      <c r="A6" s="4"/>
      <c r="B6" s="4"/>
      <c r="C6" s="4"/>
      <c r="D6" s="4"/>
      <c r="E6" s="4"/>
      <c r="F6" s="41"/>
    </row>
    <row r="7" ht="21.0" customHeight="1">
      <c r="A7" s="9" t="s">
        <v>36</v>
      </c>
      <c r="B7" s="9" t="s">
        <v>8</v>
      </c>
      <c r="C7" s="9" t="s">
        <v>9</v>
      </c>
      <c r="D7" s="9" t="s">
        <v>10</v>
      </c>
      <c r="E7" s="4"/>
      <c r="F7" s="41"/>
      <c r="G7" s="41"/>
      <c r="H7" s="41"/>
      <c r="I7" s="41"/>
      <c r="J7" s="41"/>
      <c r="K7" s="41"/>
      <c r="L7" s="41"/>
    </row>
    <row r="8" ht="21.0" customHeight="1">
      <c r="A8" s="4" t="s">
        <v>126</v>
      </c>
      <c r="B8" s="44">
        <v>1200.0</v>
      </c>
      <c r="C8" s="45">
        <v>0.249</v>
      </c>
      <c r="D8" s="44">
        <v>50.0</v>
      </c>
      <c r="E8" s="4"/>
      <c r="F8" s="41"/>
      <c r="G8" s="13" t="s">
        <v>127</v>
      </c>
    </row>
    <row r="9" ht="21.0" customHeight="1">
      <c r="A9" s="4" t="s">
        <v>128</v>
      </c>
      <c r="B9" s="44">
        <v>8000.0</v>
      </c>
      <c r="C9" s="45">
        <v>0.06</v>
      </c>
      <c r="D9" s="44">
        <v>240.0</v>
      </c>
      <c r="E9" s="4"/>
      <c r="F9" s="41"/>
    </row>
    <row r="10" ht="21.0" customHeight="1">
      <c r="A10" s="4" t="s">
        <v>129</v>
      </c>
      <c r="B10" s="44">
        <v>3000.0</v>
      </c>
      <c r="C10" s="46">
        <v>0.299</v>
      </c>
      <c r="D10" s="44">
        <v>100.0</v>
      </c>
      <c r="E10" s="4"/>
      <c r="F10" s="41"/>
    </row>
    <row r="11" ht="21.0" customHeight="1">
      <c r="A11" s="4"/>
      <c r="B11" s="4"/>
      <c r="C11" s="4"/>
      <c r="D11" s="4"/>
      <c r="E11" s="4"/>
      <c r="F11" s="41"/>
      <c r="G11" s="41"/>
      <c r="H11" s="41"/>
      <c r="I11" s="41"/>
      <c r="J11" s="41"/>
      <c r="K11" s="41"/>
      <c r="L11" s="41"/>
    </row>
    <row r="12" ht="21.0" customHeight="1">
      <c r="A12" s="4"/>
      <c r="B12" s="4"/>
      <c r="C12" s="4"/>
      <c r="D12" s="4"/>
      <c r="E12" s="4"/>
      <c r="F12" s="41"/>
      <c r="G12" s="47" t="s">
        <v>130</v>
      </c>
      <c r="H12" s="41"/>
      <c r="I12" s="41"/>
      <c r="J12" s="41"/>
      <c r="K12" s="41"/>
      <c r="L12" s="41"/>
    </row>
    <row r="13" ht="36.0" customHeight="1">
      <c r="A13" s="38" t="s">
        <v>131</v>
      </c>
      <c r="G13" s="41"/>
      <c r="H13" s="41"/>
      <c r="I13" s="41"/>
      <c r="J13" s="41"/>
      <c r="K13" s="41"/>
      <c r="L13" s="41"/>
    </row>
    <row r="14" ht="21.0" customHeight="1">
      <c r="A14" s="4"/>
      <c r="B14" s="4"/>
      <c r="C14" s="4"/>
      <c r="D14" s="4"/>
      <c r="E14" s="4"/>
      <c r="F14" s="41"/>
      <c r="G14" s="48" t="s">
        <v>36</v>
      </c>
      <c r="H14" s="48" t="s">
        <v>132</v>
      </c>
      <c r="I14" s="48" t="s">
        <v>9</v>
      </c>
      <c r="J14" s="48" t="s">
        <v>133</v>
      </c>
      <c r="K14" s="41"/>
      <c r="L14" s="41"/>
    </row>
    <row r="15" ht="21.0" customHeight="1">
      <c r="A15" s="13" t="s">
        <v>134</v>
      </c>
      <c r="F15" s="41"/>
      <c r="G15" s="41" t="str">
        <f t="array" ref="G15">INDEX(SORT($A$8:$D$10,2,TRUE),1,1)</f>
        <v>Card A</v>
      </c>
      <c r="H15" s="49">
        <f t="array" ref="H15">INDEX(SORT($A$8:$D$10,2,TRUE),1,2)</f>
        <v>1200</v>
      </c>
      <c r="I15" s="50">
        <f t="array" ref="I15">INDEX(SORT($A$8:$D$10,2,TRUE),1,3)</f>
        <v>0.249</v>
      </c>
      <c r="J15" s="41">
        <f t="array" ref="J15">INDEX(SORT($A$8:$D$10,2,TRUE),1,4)</f>
        <v>50</v>
      </c>
      <c r="K15" s="41"/>
      <c r="L15" s="41"/>
    </row>
    <row r="16" ht="21.0" customHeight="1">
      <c r="A16" s="51">
        <f>SUM(B8:B10)</f>
        <v>12200</v>
      </c>
      <c r="F16" s="41"/>
      <c r="G16" s="41" t="str">
        <f t="array" ref="G16">INDEX(SORT($A$8:$D$10,2,TRUE),2,1)</f>
        <v>Card B</v>
      </c>
      <c r="H16" s="49">
        <f t="array" ref="H16">INDEX(SORT($A$8:$D$10,2,TRUE),2,2)</f>
        <v>3000</v>
      </c>
      <c r="I16" s="50">
        <f t="array" ref="I16">INDEX(SORT($A$8:$D$10,2,TRUE),2,3)</f>
        <v>0.299</v>
      </c>
      <c r="J16" s="41">
        <f t="array" ref="J16">INDEX(SORT($A$8:$D$10,2,TRUE),2,4)</f>
        <v>100</v>
      </c>
      <c r="K16" s="41"/>
      <c r="L16" s="41"/>
    </row>
    <row r="17" ht="21.0" customHeight="1">
      <c r="F17" s="41"/>
      <c r="G17" s="41" t="str">
        <f t="array" ref="G17">INDEX(SORT($A$8:$D$10,2,TRUE),3,1)</f>
        <v>Car loan</v>
      </c>
      <c r="H17" s="49">
        <f t="array" ref="H17">INDEX(SORT($A$8:$D$10,2,TRUE),3,2)</f>
        <v>8000</v>
      </c>
      <c r="I17" s="50">
        <f t="array" ref="I17">INDEX(SORT($A$8:$D$10,2,TRUE),3,3)</f>
        <v>0.06</v>
      </c>
      <c r="J17" s="41">
        <f t="array" ref="J17">INDEX(SORT($A$8:$D$10,2,TRUE),3,4)</f>
        <v>240</v>
      </c>
      <c r="K17" s="41"/>
      <c r="L17" s="41"/>
    </row>
    <row r="18" ht="21.0" customHeight="1">
      <c r="A18" s="4"/>
      <c r="B18" s="4"/>
      <c r="C18" s="4"/>
      <c r="D18" s="4"/>
      <c r="E18" s="4"/>
      <c r="F18" s="41"/>
      <c r="G18" s="41"/>
      <c r="H18" s="41"/>
      <c r="I18" s="41"/>
      <c r="J18" s="41"/>
      <c r="K18" s="41"/>
      <c r="L18" s="41"/>
    </row>
    <row r="19" ht="21.0" customHeight="1">
      <c r="A19" s="4"/>
      <c r="B19" s="4"/>
      <c r="C19" s="4"/>
      <c r="D19" s="4"/>
      <c r="E19" s="4"/>
      <c r="F19" s="41"/>
      <c r="G19" s="47" t="s">
        <v>135</v>
      </c>
      <c r="H19" s="41"/>
      <c r="I19" s="41"/>
      <c r="J19" s="41"/>
      <c r="K19" s="41"/>
      <c r="L19" s="41"/>
    </row>
    <row r="20" ht="21.0" customHeight="1">
      <c r="A20" s="4"/>
      <c r="B20" s="4"/>
      <c r="C20" s="4"/>
      <c r="D20" s="4"/>
      <c r="E20" s="4"/>
      <c r="F20" s="41"/>
      <c r="G20" s="41"/>
      <c r="H20" s="41"/>
      <c r="I20" s="41"/>
      <c r="J20" s="41"/>
      <c r="K20" s="41"/>
      <c r="L20" s="41"/>
    </row>
    <row r="21" ht="21.0" customHeight="1">
      <c r="A21" s="4"/>
      <c r="B21" s="4"/>
      <c r="C21" s="4"/>
      <c r="D21" s="4"/>
      <c r="E21" s="4"/>
      <c r="F21" s="41"/>
      <c r="G21" s="48" t="s">
        <v>36</v>
      </c>
      <c r="H21" s="48" t="s">
        <v>132</v>
      </c>
      <c r="I21" s="48" t="s">
        <v>9</v>
      </c>
      <c r="J21" s="48" t="s">
        <v>133</v>
      </c>
      <c r="K21" s="41"/>
      <c r="L21" s="41"/>
    </row>
    <row r="22" ht="21.0" customHeight="1">
      <c r="A22" s="4"/>
      <c r="B22" s="4"/>
      <c r="C22" s="4"/>
      <c r="D22" s="4"/>
      <c r="E22" s="4"/>
      <c r="F22" s="41"/>
      <c r="G22" s="41" t="str">
        <f t="array" ref="G22">INDEX(SORT($A$8:$D$10,3,FALSE),1,1)</f>
        <v>Card B</v>
      </c>
      <c r="H22" s="49">
        <f t="array" ref="H22">INDEX(SORT($A$8:$D$10,3,FALSE),1,2)</f>
        <v>3000</v>
      </c>
      <c r="I22" s="50">
        <f t="array" ref="I22">INDEX(SORT($A$8:$D$10,3,FALSE),1,3)</f>
        <v>0.299</v>
      </c>
      <c r="J22" s="41">
        <f t="array" ref="J22">INDEX(SORT($A$8:$D$10,3,FALSE),1,4)</f>
        <v>100</v>
      </c>
      <c r="K22" s="41"/>
      <c r="L22" s="41"/>
    </row>
    <row r="23" ht="21.0" customHeight="1">
      <c r="A23" s="4"/>
      <c r="B23" s="4"/>
      <c r="C23" s="4"/>
      <c r="D23" s="4"/>
      <c r="E23" s="4"/>
      <c r="F23" s="41"/>
      <c r="G23" s="41" t="str">
        <f t="array" ref="G23">INDEX(SORT($A$8:$D$10,3,FALSE),2,1)</f>
        <v>Card A</v>
      </c>
      <c r="H23" s="49">
        <f t="array" ref="H23">INDEX(SORT($A$8:$D$10,3,FALSE),2,2)</f>
        <v>1200</v>
      </c>
      <c r="I23" s="50">
        <f t="array" ref="I23">INDEX(SORT($A$8:$D$10,3,FALSE),2,3)</f>
        <v>0.249</v>
      </c>
      <c r="J23" s="41">
        <f t="array" ref="J23">INDEX(SORT($A$8:$D$10,3,FALSE),2,4)</f>
        <v>50</v>
      </c>
      <c r="K23" s="41"/>
      <c r="L23" s="41"/>
    </row>
    <row r="24" ht="21.0" customHeight="1">
      <c r="A24" s="4"/>
      <c r="B24" s="4"/>
      <c r="C24" s="4"/>
      <c r="D24" s="4"/>
      <c r="E24" s="4"/>
      <c r="F24" s="41"/>
      <c r="G24" s="41" t="str">
        <f t="array" ref="G24">INDEX(SORT($A$8:$D$10,3,FALSE),3,1)</f>
        <v>Car loan</v>
      </c>
      <c r="H24" s="49">
        <f t="array" ref="H24">INDEX(SORT($A$8:$D$10,3,FALSE),3,2)</f>
        <v>8000</v>
      </c>
      <c r="I24" s="50">
        <f t="array" ref="I24">INDEX(SORT($A$8:$D$10,3,FALSE),3,3)</f>
        <v>0.06</v>
      </c>
      <c r="J24" s="41">
        <f t="array" ref="J24">INDEX(SORT($A$8:$D$10,3,FALSE),3,4)</f>
        <v>240</v>
      </c>
      <c r="K24" s="41"/>
      <c r="L24" s="41"/>
    </row>
    <row r="25" ht="21.0" customHeight="1">
      <c r="F25" s="41"/>
      <c r="G25" s="41"/>
      <c r="H25" s="41"/>
      <c r="I25" s="41"/>
      <c r="J25" s="41"/>
      <c r="K25" s="41"/>
      <c r="L25" s="41"/>
    </row>
    <row r="26" ht="21.0" customHeight="1">
      <c r="F26" s="41"/>
      <c r="G26" s="41"/>
      <c r="H26" s="41"/>
      <c r="I26" s="41"/>
      <c r="J26" s="41"/>
      <c r="K26" s="41"/>
      <c r="L26" s="41"/>
    </row>
    <row r="27" ht="21.0" customHeight="1">
      <c r="F27" s="41"/>
      <c r="G27" s="41"/>
      <c r="H27" s="41"/>
      <c r="I27" s="41"/>
      <c r="J27" s="41"/>
      <c r="K27" s="41"/>
      <c r="L27" s="41"/>
    </row>
    <row r="28" ht="21.0" customHeight="1">
      <c r="F28" s="41"/>
      <c r="G28" s="41"/>
      <c r="H28" s="41"/>
      <c r="I28" s="41"/>
      <c r="J28" s="41"/>
      <c r="K28" s="41"/>
      <c r="L28" s="41"/>
    </row>
    <row r="29" ht="21.0" customHeight="1">
      <c r="F29" s="41"/>
      <c r="G29" s="41"/>
      <c r="H29" s="41"/>
      <c r="I29" s="41"/>
      <c r="J29" s="41"/>
      <c r="K29" s="41"/>
      <c r="L29" s="41"/>
    </row>
    <row r="30" ht="21.0" customHeight="1">
      <c r="F30" s="41"/>
      <c r="G30" s="41"/>
      <c r="H30" s="41"/>
      <c r="I30" s="41"/>
      <c r="J30" s="41"/>
      <c r="K30" s="41"/>
      <c r="L30" s="41"/>
    </row>
    <row r="31" ht="21.0" customHeight="1">
      <c r="F31" s="41"/>
      <c r="G31" s="41"/>
      <c r="H31" s="41"/>
      <c r="I31" s="41"/>
      <c r="J31" s="41"/>
      <c r="K31" s="41"/>
      <c r="L31" s="41"/>
    </row>
    <row r="32" ht="21.0" customHeight="1">
      <c r="F32" s="41"/>
      <c r="G32" s="41"/>
      <c r="H32" s="41"/>
      <c r="I32" s="41"/>
      <c r="J32" s="41"/>
      <c r="K32" s="41"/>
      <c r="L32" s="41"/>
    </row>
    <row r="33" ht="21.0" customHeight="1">
      <c r="F33" s="41"/>
      <c r="G33" s="41"/>
      <c r="H33" s="41"/>
      <c r="I33" s="41"/>
      <c r="J33" s="41"/>
      <c r="K33" s="41"/>
      <c r="L33" s="41"/>
    </row>
    <row r="34" ht="21.0" customHeight="1">
      <c r="F34" s="41"/>
      <c r="G34" s="41"/>
      <c r="H34" s="41"/>
      <c r="I34" s="41"/>
      <c r="J34" s="41"/>
      <c r="K34" s="41"/>
      <c r="L34" s="41"/>
    </row>
    <row r="35" ht="21.0" customHeight="1">
      <c r="F35" s="41"/>
      <c r="G35" s="41"/>
      <c r="H35" s="41"/>
      <c r="I35" s="41"/>
      <c r="J35" s="41"/>
      <c r="K35" s="41"/>
      <c r="L35" s="41"/>
    </row>
    <row r="36" ht="21.0" customHeight="1">
      <c r="F36" s="41"/>
      <c r="G36" s="41"/>
      <c r="H36" s="41"/>
      <c r="I36" s="41"/>
      <c r="J36" s="41"/>
      <c r="K36" s="41"/>
      <c r="L36" s="41"/>
    </row>
    <row r="37" ht="21.0" customHeight="1">
      <c r="F37" s="41"/>
      <c r="G37" s="41"/>
      <c r="H37" s="41"/>
      <c r="I37" s="41"/>
      <c r="J37" s="41"/>
      <c r="K37" s="41"/>
      <c r="L37" s="41"/>
    </row>
    <row r="38" ht="21.0" customHeight="1">
      <c r="F38" s="41"/>
      <c r="G38" s="41"/>
      <c r="H38" s="41"/>
      <c r="I38" s="41"/>
      <c r="J38" s="41"/>
      <c r="K38" s="41"/>
      <c r="L38" s="41"/>
    </row>
    <row r="39" ht="21.0" customHeight="1"/>
    <row r="40" ht="21.0" customHeight="1"/>
    <row r="41" ht="15.75" customHeight="1">
      <c r="A41" s="52" t="s">
        <v>136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>
      <c r="N50" s="36" t="s">
        <v>36</v>
      </c>
      <c r="O50" s="36" t="s">
        <v>133</v>
      </c>
      <c r="P50" s="36" t="s">
        <v>12</v>
      </c>
    </row>
    <row r="51" ht="15.75" customHeight="1">
      <c r="N51" s="37" t="str">
        <f t="shared" ref="N51:N53" si="1">A8</f>
        <v>Card A</v>
      </c>
      <c r="O51" s="53">
        <f t="shared" ref="O51:O53" si="2">D8</f>
        <v>50</v>
      </c>
      <c r="P51" s="37">
        <f t="shared" ref="P51:P53" si="3">ROUND(B8*C8/12,2)</f>
        <v>24.9</v>
      </c>
    </row>
    <row r="52" ht="15.75" customHeight="1">
      <c r="N52" s="37" t="str">
        <f t="shared" si="1"/>
        <v>Car loan</v>
      </c>
      <c r="O52" s="53">
        <f t="shared" si="2"/>
        <v>240</v>
      </c>
      <c r="P52" s="37">
        <f t="shared" si="3"/>
        <v>40</v>
      </c>
    </row>
    <row r="53" ht="15.75" customHeight="1">
      <c r="N53" s="37" t="str">
        <f t="shared" si="1"/>
        <v>Card B</v>
      </c>
      <c r="O53" s="53">
        <f t="shared" si="2"/>
        <v>100</v>
      </c>
      <c r="P53" s="37">
        <f t="shared" si="3"/>
        <v>74.75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G5:L6"/>
    <mergeCell ref="G8:L10"/>
    <mergeCell ref="A13:F13"/>
    <mergeCell ref="A15:E15"/>
    <mergeCell ref="A16:E17"/>
    <mergeCell ref="A41:L42"/>
  </mergeCells>
  <dataValidations>
    <dataValidation type="decimal" operator="greaterThanOrEqual" allowBlank="1" showDropDown="1" showErrorMessage="1" sqref="B8:D10">
      <formula1>0.0</formula1>
    </dataValidation>
  </dataValidations>
  <hyperlinks>
    <hyperlink display="Practice finished? Open Start Here to build your own plan →" location="'Start Here'!A1" ref="A41"/>
  </hyperlinks>
  <printOptions/>
  <pageMargins bottom="0.75" footer="0.0" header="0.0" left="0.7" right="0.7" top="0.75"/>
  <pageSetup orientation="landscape"/>
  <drawing r:id="rId1"/>
</worksheet>
</file>